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comments6.xml" ContentType="application/vnd.openxmlformats-officedocument.spreadsheetml.comments+xml"/>
  <Override PartName="/xl/drawings/drawing14.xml" ContentType="application/vnd.openxmlformats-officedocument.drawing+xml"/>
  <Override PartName="/xl/comments7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8.xml" ContentType="application/vnd.openxmlformats-officedocument.spreadsheetml.comment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https://d.docs.live.net/5025a9f993dd1b19/2- AB Educação Digital/Conteúdo/Editora Leya/"/>
    </mc:Choice>
  </mc:AlternateContent>
  <xr:revisionPtr revIDLastSave="0" documentId="8_{593DBE8E-632A-0B49-9CC5-6EC236C129E7}" xr6:coauthVersionLast="47" xr6:coauthVersionMax="47" xr10:uidLastSave="{00000000-0000-0000-0000-000000000000}"/>
  <bookViews>
    <workbookView xWindow="0" yWindow="500" windowWidth="25600" windowHeight="15500" firstSheet="9" activeTab="17" xr2:uid="{00000000-000D-0000-FFFF-FFFF00000000}"/>
  </bookViews>
  <sheets>
    <sheet name="Início" sheetId="5" r:id="rId1"/>
    <sheet name="Seus sonhos" sheetId="1" r:id="rId2"/>
    <sheet name="Aposentadoria" sheetId="2" r:id="rId3"/>
    <sheet name="Suas receitas" sheetId="4" r:id="rId4"/>
    <sheet name="Despesas" sheetId="6" r:id="rId5"/>
    <sheet name="Perfil" sheetId="8" r:id="rId6"/>
    <sheet name="Grupos" sheetId="11" r:id="rId7"/>
    <sheet name="Poder de escolha" sheetId="12" r:id="rId8"/>
    <sheet name="Índice de poupança" sheetId="13" r:id="rId9"/>
    <sheet name="Balanço patrimonial" sheetId="14" r:id="rId10"/>
    <sheet name="Índice de cobertura" sheetId="15" r:id="rId11"/>
    <sheet name="Índice de liquidez" sheetId="16" r:id="rId12"/>
    <sheet name="Índice de endividamento" sheetId="17" r:id="rId13"/>
    <sheet name="Índice de riqueza" sheetId="18" r:id="rId14"/>
    <sheet name="Juros simples" sheetId="19" r:id="rId15"/>
    <sheet name="Juros compostos" sheetId="23" r:id="rId16"/>
    <sheet name="Aluguel x Casa própria" sheetId="20" r:id="rId17"/>
    <sheet name="Métodos" sheetId="22" r:id="rId18"/>
  </sheets>
  <definedNames>
    <definedName name="_xlnm._FilterDatabase" localSheetId="4" hidden="1">Despesas!$A$6:$D$6</definedName>
    <definedName name="_xlnm._FilterDatabase" localSheetId="6" hidden="1">Grupos!$A$6:$C$6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B19" i="20"/>
  <c r="C23" i="20" l="1"/>
  <c r="C13" i="20"/>
  <c r="B39" i="11"/>
  <c r="B14" i="12"/>
  <c r="B15" i="12" s="1"/>
  <c r="B16" i="12" s="1"/>
  <c r="B17" i="12" s="1"/>
  <c r="B13" i="12"/>
  <c r="B41" i="11"/>
  <c r="B40" i="11"/>
  <c r="B7" i="19"/>
  <c r="B12" i="19"/>
  <c r="B7" i="23"/>
  <c r="B21" i="23"/>
  <c r="B20" i="23"/>
  <c r="B19" i="23"/>
  <c r="B18" i="23"/>
  <c r="B17" i="23"/>
  <c r="B16" i="23"/>
  <c r="B15" i="23"/>
  <c r="B14" i="23"/>
  <c r="B13" i="23"/>
  <c r="B12" i="23"/>
  <c r="B11" i="23"/>
  <c r="B34" i="22" l="1"/>
  <c r="B23" i="22"/>
  <c r="D10" i="22"/>
  <c r="B12" i="22" s="1"/>
  <c r="C15" i="20" l="1"/>
  <c r="C22" i="20" s="1"/>
  <c r="B13" i="20"/>
  <c r="B9" i="20"/>
  <c r="B13" i="19"/>
  <c r="B14" i="19" s="1"/>
  <c r="B15" i="19" s="1"/>
  <c r="B16" i="19" s="1"/>
  <c r="B17" i="19" s="1"/>
  <c r="B18" i="19" s="1"/>
  <c r="B19" i="19" s="1"/>
  <c r="B20" i="19" s="1"/>
  <c r="B21" i="19" s="1"/>
  <c r="B11" i="19"/>
  <c r="F9" i="17"/>
  <c r="D9" i="16"/>
  <c r="E18" i="14"/>
  <c r="B18" i="14"/>
  <c r="B12" i="4"/>
  <c r="B35" i="11"/>
  <c r="B36" i="6"/>
  <c r="B20" i="20" l="1"/>
  <c r="B21" i="20" s="1"/>
  <c r="B23" i="20" s="1"/>
  <c r="C36" i="6"/>
  <c r="C31" i="6"/>
  <c r="B10" i="13"/>
  <c r="A7" i="8"/>
  <c r="C33" i="6"/>
  <c r="C34" i="6"/>
  <c r="C18" i="6"/>
  <c r="C30" i="6"/>
  <c r="C40" i="11"/>
  <c r="C39" i="11"/>
  <c r="C41" i="11"/>
  <c r="B10" i="15"/>
  <c r="D9" i="15" s="1"/>
  <c r="B10" i="18"/>
  <c r="F9" i="18" s="1"/>
  <c r="B9" i="13"/>
  <c r="F9" i="13" s="1"/>
  <c r="C35" i="6"/>
  <c r="C19" i="6"/>
  <c r="C15" i="6"/>
  <c r="C16" i="6"/>
  <c r="C17" i="6"/>
  <c r="C25" i="6"/>
  <c r="C26" i="6"/>
  <c r="C24" i="6"/>
  <c r="C27" i="6"/>
  <c r="C28" i="6"/>
  <c r="C20" i="6"/>
  <c r="C12" i="6"/>
  <c r="C21" i="6"/>
  <c r="C29" i="6"/>
  <c r="C13" i="6"/>
  <c r="C22" i="6"/>
  <c r="C32" i="6"/>
  <c r="C14" i="6"/>
  <c r="C23" i="6"/>
  <c r="C8" i="6"/>
  <c r="C7" i="6"/>
  <c r="C9" i="6"/>
  <c r="C11" i="6"/>
  <c r="C10" i="6"/>
  <c r="A10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Meyrele Nascimento</author>
  </authors>
  <commentList>
    <comment ref="B6" authorId="0" shapeId="0" xr:uid="{00000000-0006-0000-0100-000001000000}">
      <text>
        <r>
          <rPr>
            <b/>
            <sz val="9"/>
            <color rgb="FF000000"/>
            <rFont val="Segoe UI"/>
            <family val="2"/>
            <charset val="1"/>
          </rPr>
          <t>Daqui a quanto tempo você deseja realizar esse objetivo?</t>
        </r>
      </text>
    </comment>
    <comment ref="C6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Sugerimos que arredonde para cima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Meyrele Nascimento</author>
  </authors>
  <commentList>
    <comment ref="C6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Leia a página 92 do livro para entender como classificar cada despesa.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Meyrele Nascimento</author>
  </authors>
  <commentList>
    <comment ref="A6" authorId="0" shapeId="0" xr:uid="{00000000-0006-0000-0900-000001000000}">
      <text>
        <r>
          <rPr>
            <b/>
            <sz val="9"/>
            <color indexed="81"/>
            <rFont val="Segoe UI"/>
            <family val="2"/>
          </rPr>
          <t>Leia as páginas 106 e 107 do livro para entender o conceito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Meyrele Nascimento</author>
  </authors>
  <commentList>
    <comment ref="D9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Leia as páginas 106 e 109 do livro para entender o resultado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Meyrele Nascimento</author>
  </authors>
  <commentList>
    <comment ref="D9" authorId="0" shapeId="0" xr:uid="{00000000-0006-0000-0B00-000001000000}">
      <text>
        <r>
          <rPr>
            <b/>
            <sz val="9"/>
            <color indexed="81"/>
            <rFont val="Segoe UI"/>
            <family val="2"/>
          </rPr>
          <t>O ideal é que o índice de liquidez seja de pelo menos 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Meyrele Nascimento</author>
  </authors>
  <commentList>
    <comment ref="F9" authorId="0" shapeId="0" xr:uid="{00000000-0006-0000-0C00-000001000000}">
      <text>
        <r>
          <rPr>
            <b/>
            <sz val="9"/>
            <color indexed="81"/>
            <rFont val="Segoe UI"/>
            <family val="2"/>
          </rPr>
          <t>Caso o índice de endividamento alcance o percentual de 100%, significa que a pessoa tem dívidas que equivalem a todo o seu patrimônio, e, portanto, o seu patrimônio líquido é zero. Se for maior que 100%, significa que o patrimônio líquido é negativo, ou seja, mesmo que ela venda tudo que possui, ainda assim isso não será suficiente para quitar as dívidas.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Meyrele Nascimento</author>
  </authors>
  <commentList>
    <comment ref="F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O conceito clássico de independência financeira é justamente este: gerar renda passiva que seja suficiente para custear as despesas, o que é alcançado quando o índice de riqueza alcança 100%.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Meyrele Nascimento</author>
  </authors>
  <commentList>
    <comment ref="B7" authorId="0" shapeId="0" xr:uid="{00000000-0006-0000-1000-000001000000}">
      <text>
        <r>
          <rPr>
            <b/>
            <sz val="9"/>
            <color indexed="81"/>
            <rFont val="Segoe UI"/>
            <family val="2"/>
          </rPr>
          <t>Confira a taxa de juros do seu banco</t>
        </r>
      </text>
    </comment>
    <comment ref="C14" authorId="0" shapeId="0" xr:uid="{00000000-0006-0000-1000-000002000000}">
      <text>
        <r>
          <rPr>
            <b/>
            <sz val="9"/>
            <color indexed="81"/>
            <rFont val="Segoe UI"/>
            <family val="2"/>
          </rPr>
          <t>a</t>
        </r>
      </text>
    </comment>
    <comment ref="C18" authorId="0" shapeId="0" xr:uid="{00000000-0006-0000-1000-000003000000}">
      <text>
        <r>
          <rPr>
            <b/>
            <sz val="9"/>
            <color indexed="81"/>
            <rFont val="Segoe UI"/>
            <family val="2"/>
          </rPr>
          <t>b</t>
        </r>
      </text>
    </comment>
    <comment ref="C23" authorId="0" shapeId="0" xr:uid="{00000000-0006-0000-1000-000004000000}">
      <text>
        <r>
          <rPr>
            <b/>
            <sz val="9"/>
            <color indexed="81"/>
            <rFont val="Segoe UI"/>
            <family val="2"/>
          </rPr>
          <t>a + b</t>
        </r>
      </text>
    </comment>
  </commentList>
</comments>
</file>

<file path=xl/sharedStrings.xml><?xml version="1.0" encoding="utf-8"?>
<sst xmlns="http://schemas.openxmlformats.org/spreadsheetml/2006/main" count="275" uniqueCount="156">
  <si>
    <t>Objetivo</t>
  </si>
  <si>
    <t>Prazo</t>
  </si>
  <si>
    <t>Valor necessário (em R$)</t>
  </si>
  <si>
    <t>Sua Idade</t>
  </si>
  <si>
    <t>Idade da aposentadoria</t>
  </si>
  <si>
    <t>Sua renda mensal hoje</t>
  </si>
  <si>
    <t>Sua renda prevista de aposentadoria</t>
  </si>
  <si>
    <t>Seus gastos mensais</t>
  </si>
  <si>
    <t>Saldo</t>
  </si>
  <si>
    <t>Obs.: Expectativa de vida de 85 anos</t>
  </si>
  <si>
    <t>Digite aqui seu objetivo (1)</t>
  </si>
  <si>
    <t>Digite aqui seu objetivo (4)</t>
  </si>
  <si>
    <t>Digite aqui seu objetivo (2)</t>
  </si>
  <si>
    <t>Digite aqui seu objetivo (3)</t>
  </si>
  <si>
    <t>Receitas</t>
  </si>
  <si>
    <t>Valor</t>
  </si>
  <si>
    <t>Salários</t>
  </si>
  <si>
    <t>Comissões</t>
  </si>
  <si>
    <t>Outra renda (1)</t>
  </si>
  <si>
    <t>Outra renda (2)</t>
  </si>
  <si>
    <t>Outra renda (3)</t>
  </si>
  <si>
    <t>Total das receitas</t>
  </si>
  <si>
    <t xml:space="preserve">Não sabe se considera o salário bruto ou o salário líquido nas suas
fontes de renda? Usar a renda líquida faz mais sentido para o cálculo. Porém, há ressalvas. </t>
  </si>
  <si>
    <t>O salário líquido deve ser calculado tomando-se o salário bruto e diminuindo-o de acordo com os descontos incidentes sobre o salário, tais como INSS, IRPF (imposto de renda retido na fonte), desconto e vale-transporte, vale-alimentação ou vale-refeição. Para efeito de orçamento, não se devem abater da conta de salário líquido outros descontos em folha, tais como planos de saúde, previdência com-plementar, empréstimos consignados e outros, porque esses custos são voluntários.</t>
  </si>
  <si>
    <t>Despesas</t>
  </si>
  <si>
    <t>% das despesas</t>
  </si>
  <si>
    <t>Custo fixo ou variável?</t>
  </si>
  <si>
    <t>Condomínio</t>
  </si>
  <si>
    <t>Educação (cursos)</t>
  </si>
  <si>
    <t>Academia</t>
  </si>
  <si>
    <t>Luz</t>
  </si>
  <si>
    <t>Mercado</t>
  </si>
  <si>
    <t>Limpeza (diarista)</t>
  </si>
  <si>
    <t>Salão de beleza</t>
  </si>
  <si>
    <t>Restaurantes</t>
  </si>
  <si>
    <t>TV a cabo e internet</t>
  </si>
  <si>
    <t>Telefone e celular</t>
  </si>
  <si>
    <t>Plano de saúde</t>
  </si>
  <si>
    <t>Combustível</t>
  </si>
  <si>
    <t>Financiamento do carro</t>
  </si>
  <si>
    <t>Financiamento do imóvel (ou aluguel)</t>
  </si>
  <si>
    <t>Empréstimo consignado</t>
  </si>
  <si>
    <t>Seguro</t>
  </si>
  <si>
    <t>Lazer</t>
  </si>
  <si>
    <t>Doação</t>
  </si>
  <si>
    <t>Netflix</t>
  </si>
  <si>
    <t>Spotify</t>
  </si>
  <si>
    <t>Amazon Prime</t>
  </si>
  <si>
    <t>Outros gastos (1)</t>
  </si>
  <si>
    <t>Outros gastos (2)</t>
  </si>
  <si>
    <t>Outros gastos (3)</t>
  </si>
  <si>
    <t>TOTAL</t>
  </si>
  <si>
    <t>Custo fixo</t>
  </si>
  <si>
    <t>Custo variável</t>
  </si>
  <si>
    <t>Seu perfil é:</t>
  </si>
  <si>
    <t>Dentista/ plano dental</t>
  </si>
  <si>
    <t>Compras parceladas</t>
  </si>
  <si>
    <t>Grupo 1</t>
  </si>
  <si>
    <t>Grupo 2</t>
  </si>
  <si>
    <t>Grupo 3</t>
  </si>
  <si>
    <t>Grupo</t>
  </si>
  <si>
    <t>Meses que faltam</t>
  </si>
  <si>
    <t>Parcela de xxxx</t>
  </si>
  <si>
    <t>Parcelamento do cartão</t>
  </si>
  <si>
    <t>Mês (1)</t>
  </si>
  <si>
    <t>Mês (2)</t>
  </si>
  <si>
    <t>Mês (3)</t>
  </si>
  <si>
    <t xml:space="preserve">Índice de poupança = </t>
  </si>
  <si>
    <t>Capacidade de poupança</t>
  </si>
  <si>
    <t>Renda mensal</t>
  </si>
  <si>
    <t>x</t>
  </si>
  <si>
    <t>=</t>
  </si>
  <si>
    <t>Balanço patrimonial</t>
  </si>
  <si>
    <t>Ativo</t>
  </si>
  <si>
    <t>Ativo circulante</t>
  </si>
  <si>
    <t>Conta corrente</t>
  </si>
  <si>
    <t>Passivo</t>
  </si>
  <si>
    <t>Passivo Circulante</t>
  </si>
  <si>
    <t>Poupança</t>
  </si>
  <si>
    <t>Ativo não circulante</t>
  </si>
  <si>
    <t>Veículo</t>
  </si>
  <si>
    <t>Imóvel</t>
  </si>
  <si>
    <t>Financiamento do veículo</t>
  </si>
  <si>
    <t>Parcelamentos</t>
  </si>
  <si>
    <t>Financiamento do imóvel</t>
  </si>
  <si>
    <t>Patrimônio líquido</t>
  </si>
  <si>
    <t>Ativo-passivo</t>
  </si>
  <si>
    <t xml:space="preserve">Índice de cobertura = </t>
  </si>
  <si>
    <t>Despesa mensal</t>
  </si>
  <si>
    <t>Passivo circulante</t>
  </si>
  <si>
    <t xml:space="preserve">Índice de endividamento = </t>
  </si>
  <si>
    <t xml:space="preserve">Índice de liquidez = </t>
  </si>
  <si>
    <t xml:space="preserve">Índice de riqueza = </t>
  </si>
  <si>
    <t>Renda passiva</t>
  </si>
  <si>
    <t>Despesas mensais</t>
  </si>
  <si>
    <t>Tempo</t>
  </si>
  <si>
    <t>Valor atualizado (em R$)</t>
  </si>
  <si>
    <t>Valor inicial</t>
  </si>
  <si>
    <t>Taxa de juros anual (%)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</si>
  <si>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</si>
  <si>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</si>
  <si>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</si>
  <si>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</si>
  <si>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</si>
  <si>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</si>
  <si>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</si>
  <si>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</si>
  <si>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</si>
  <si>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</si>
  <si>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Valor final</t>
  </si>
  <si>
    <t>Valor do imóvel</t>
  </si>
  <si>
    <t>Valor da taxa de juros do financiamento</t>
  </si>
  <si>
    <t>Valor do aluguel do imóvel</t>
  </si>
  <si>
    <t>Valor anual do gasto com aluguel</t>
  </si>
  <si>
    <t>Aluguel</t>
  </si>
  <si>
    <t>Financiamento</t>
  </si>
  <si>
    <t>Valor da entrada</t>
  </si>
  <si>
    <t>Valor financiado</t>
  </si>
  <si>
    <t>Valor da primeira parcela</t>
  </si>
  <si>
    <t>Valor da última parcela</t>
  </si>
  <si>
    <t>Valor total das parcelas</t>
  </si>
  <si>
    <t>Valor mensal do aluguel</t>
  </si>
  <si>
    <t>Valor anual do aluguel</t>
  </si>
  <si>
    <t>Total pago em aluguel (30 anos)</t>
  </si>
  <si>
    <t>Total pago em juros (30 anos)</t>
  </si>
  <si>
    <t>Valor total pago</t>
  </si>
  <si>
    <t>OCP = RE + CCP</t>
  </si>
  <si>
    <t>OCP = objetivos de curto prazo</t>
  </si>
  <si>
    <t>RE = reserva de emergência</t>
  </si>
  <si>
    <t>CCP = consumo de curto prazo</t>
  </si>
  <si>
    <t>Capital para objetivos de curto prazo</t>
  </si>
  <si>
    <t>O método 1 / 3 / 6 / 9</t>
  </si>
  <si>
    <t>OCP =</t>
  </si>
  <si>
    <t>M = RMD x 1/tm x 100</t>
  </si>
  <si>
    <t>M = montante necessário</t>
  </si>
  <si>
    <t>RMD = renda mensal desejada</t>
  </si>
  <si>
    <t>tm = taxa mensal de juros</t>
  </si>
  <si>
    <t>Método dos juros mensais eternos</t>
  </si>
  <si>
    <t>M = RMD x 1/tm x 200</t>
  </si>
  <si>
    <t>VALOR FINAL</t>
  </si>
  <si>
    <t>Nímero de parcelas (meses)</t>
  </si>
  <si>
    <t>Exemplo de cálculo ano a ano</t>
  </si>
  <si>
    <t>Total</t>
  </si>
  <si>
    <t>% do orçamento</t>
  </si>
  <si>
    <t>Mês (5)</t>
  </si>
  <si>
    <t>Mês (8)</t>
  </si>
  <si>
    <r>
      <t xml:space="preserve">Bem-vindos ao </t>
    </r>
    <r>
      <rPr>
        <b/>
        <sz val="12"/>
        <color theme="1"/>
        <rFont val="Calibri"/>
        <family val="2"/>
        <scheme val="minor"/>
      </rPr>
      <t>Finanças na vida real: Pague as dívidas, conquiste seus sonhos e garanta uma boa aposentadoria</t>
    </r>
  </si>
  <si>
    <t>Assinatura de jornal/revista</t>
  </si>
  <si>
    <t>Outros gastos (4)</t>
  </si>
  <si>
    <t>Plano funerário</t>
  </si>
  <si>
    <t>Considere substituir na coluna A (Despesas) as despesas que não fazem parte do cotidiano pelas despesas que façam.</t>
  </si>
  <si>
    <t>Esta planilha é automática! As receitas e despesas que você incluiu nas abas anteriores entram automaticamente aqui!</t>
  </si>
  <si>
    <t>Atenção se ficar vermelho!</t>
  </si>
  <si>
    <t>Assinatura de jornal/ revista</t>
  </si>
  <si>
    <t>Preencha os campos em bege</t>
  </si>
  <si>
    <t>Aqui você encontrará as planilhas do livro, que ajudarão a alcançar seus objetivos.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</si>
</sst>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\ #,##0.00"/>
    <numFmt numFmtId="165" formatCode="#,##0.0000"/>
  </numFmts>
  <fonts count="16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rgb="FF000000"/>
      <name val="Segoe U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CD21"/>
        <bgColor indexed="64"/>
      </patternFill>
    </fill>
    <fill>
      <patternFill patternType="solid">
        <fgColor rgb="FF265AA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tted">
        <color rgb="FFFFCD2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0" fillId="3" borderId="0" xfId="0" applyFill="1"/>
    <xf numFmtId="0" fontId="4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3" fillId="0" borderId="5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7" xfId="0" applyNumberFormat="1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right" vertical="center"/>
    </xf>
    <xf numFmtId="10" fontId="3" fillId="0" borderId="5" xfId="0" applyNumberFormat="1" applyFont="1" applyBorder="1" applyAlignment="1">
      <alignment horizontal="right" vertical="center"/>
    </xf>
    <xf numFmtId="10" fontId="3" fillId="0" borderId="6" xfId="0" applyNumberFormat="1" applyFont="1" applyBorder="1" applyAlignment="1">
      <alignment horizontal="right" vertical="center"/>
    </xf>
    <xf numFmtId="10" fontId="3" fillId="0" borderId="7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164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2" fontId="5" fillId="0" borderId="8" xfId="0" applyNumberFormat="1" applyFont="1" applyBorder="1" applyAlignment="1">
      <alignment horizontal="center"/>
    </xf>
    <xf numFmtId="10" fontId="7" fillId="0" borderId="0" xfId="0" applyNumberFormat="1" applyFont="1"/>
    <xf numFmtId="0" fontId="5" fillId="2" borderId="0" xfId="0" applyFont="1" applyFill="1"/>
    <xf numFmtId="0" fontId="5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0" xfId="0" applyFill="1"/>
    <xf numFmtId="0" fontId="5" fillId="2" borderId="0" xfId="0" applyFont="1" applyFill="1" applyAlignment="1">
      <alignment horizontal="center" vertical="top"/>
    </xf>
    <xf numFmtId="164" fontId="5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64" fontId="5" fillId="0" borderId="3" xfId="0" applyNumberFormat="1" applyFont="1" applyBorder="1" applyAlignment="1">
      <alignment horizontal="right" vertical="center"/>
    </xf>
    <xf numFmtId="0" fontId="5" fillId="0" borderId="3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horizontal="right" vertical="center"/>
    </xf>
    <xf numFmtId="0" fontId="5" fillId="5" borderId="1" xfId="0" applyNumberFormat="1" applyFont="1" applyFill="1" applyBorder="1" applyAlignment="1">
      <alignment horizontal="left" vertical="center"/>
    </xf>
    <xf numFmtId="0" fontId="6" fillId="5" borderId="1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Border="1"/>
    <xf numFmtId="164" fontId="6" fillId="0" borderId="3" xfId="0" applyNumberFormat="1" applyFont="1" applyBorder="1"/>
    <xf numFmtId="164" fontId="0" fillId="0" borderId="2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2" fontId="5" fillId="0" borderId="0" xfId="0" applyNumberFormat="1" applyFont="1" applyAlignment="1">
      <alignment horizontal="left"/>
    </xf>
    <xf numFmtId="4" fontId="5" fillId="0" borderId="8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9" fontId="5" fillId="0" borderId="0" xfId="0" applyNumberFormat="1" applyFont="1" applyAlignment="1">
      <alignment horizont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7" fillId="0" borderId="1" xfId="0" applyFont="1" applyBorder="1"/>
    <xf numFmtId="0" fontId="0" fillId="0" borderId="1" xfId="0" applyBorder="1"/>
    <xf numFmtId="164" fontId="5" fillId="0" borderId="0" xfId="0" applyNumberFormat="1" applyFont="1" applyAlignment="1">
      <alignment vertical="center"/>
    </xf>
    <xf numFmtId="0" fontId="3" fillId="0" borderId="0" xfId="0" applyFont="1"/>
    <xf numFmtId="165" fontId="5" fillId="0" borderId="0" xfId="0" applyNumberFormat="1" applyFont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2" fillId="3" borderId="0" xfId="0" applyFont="1" applyFill="1" applyAlignment="1">
      <alignment horizontal="left"/>
    </xf>
    <xf numFmtId="14" fontId="12" fillId="3" borderId="0" xfId="0" applyNumberFormat="1" applyFont="1" applyFill="1" applyAlignment="1">
      <alignment horizontal="left"/>
    </xf>
    <xf numFmtId="14" fontId="13" fillId="3" borderId="0" xfId="0" applyNumberFormat="1" applyFont="1" applyFill="1" applyAlignment="1">
      <alignment horizontal="left" vertical="center"/>
    </xf>
    <xf numFmtId="0" fontId="13" fillId="3" borderId="0" xfId="0" applyFont="1" applyFill="1" applyAlignment="1">
      <alignment horizontal="left"/>
    </xf>
    <xf numFmtId="164" fontId="0" fillId="0" borderId="0" xfId="0" applyNumberFormat="1"/>
    <xf numFmtId="8" fontId="0" fillId="0" borderId="0" xfId="0" applyNumberFormat="1" applyAlignment="1">
      <alignment vertical="center"/>
    </xf>
    <xf numFmtId="8" fontId="3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0" fontId="0" fillId="0" borderId="0" xfId="0" applyNumberFormat="1" applyAlignment="1">
      <alignment horizontal="right" vertical="center"/>
    </xf>
    <xf numFmtId="0" fontId="3" fillId="0" borderId="9" xfId="0" applyNumberFormat="1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right" vertical="center"/>
    </xf>
    <xf numFmtId="10" fontId="3" fillId="0" borderId="9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" fontId="5" fillId="6" borderId="0" xfId="0" applyNumberFormat="1" applyFont="1" applyFill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164" fontId="0" fillId="6" borderId="6" xfId="0" applyNumberFormat="1" applyFill="1" applyBorder="1" applyAlignment="1">
      <alignment vertical="center"/>
    </xf>
    <xf numFmtId="164" fontId="3" fillId="6" borderId="1" xfId="0" applyNumberFormat="1" applyFont="1" applyFill="1" applyBorder="1" applyAlignment="1">
      <alignment horizontal="right" vertical="center"/>
    </xf>
    <xf numFmtId="0" fontId="0" fillId="7" borderId="0" xfId="0" applyFill="1"/>
    <xf numFmtId="164" fontId="3" fillId="7" borderId="8" xfId="0" applyNumberFormat="1" applyFont="1" applyFill="1" applyBorder="1" applyAlignment="1">
      <alignment horizontal="right" vertical="center"/>
    </xf>
    <xf numFmtId="10" fontId="3" fillId="7" borderId="6" xfId="0" applyNumberFormat="1" applyFont="1" applyFill="1" applyBorder="1" applyAlignment="1">
      <alignment horizontal="right" vertical="center"/>
    </xf>
    <xf numFmtId="164" fontId="3" fillId="7" borderId="6" xfId="0" applyNumberFormat="1" applyFont="1" applyFill="1" applyBorder="1" applyAlignment="1">
      <alignment horizontal="right" vertical="center"/>
    </xf>
    <xf numFmtId="164" fontId="3" fillId="7" borderId="0" xfId="0" applyNumberFormat="1" applyFont="1" applyFill="1" applyAlignment="1">
      <alignment horizontal="right" vertical="center"/>
    </xf>
    <xf numFmtId="8" fontId="0" fillId="0" borderId="0" xfId="0" applyNumberFormat="1"/>
    <xf numFmtId="164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wrapText="1"/>
    </xf>
    <xf numFmtId="0" fontId="5" fillId="2" borderId="0" xfId="0" applyFont="1" applyFill="1" applyAlignment="1">
      <alignment vertical="center"/>
    </xf>
    <xf numFmtId="0" fontId="0" fillId="0" borderId="0" xfId="0" applyAlignment="1"/>
    <xf numFmtId="0" fontId="3" fillId="0" borderId="0" xfId="0" applyFont="1" applyAlignment="1"/>
  </cellXfs>
  <cellStyles count="1">
    <cellStyle name="Normal" xfId="0" builtinId="0"/>
  </cellStyles>
  <dxfs count="8"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theme="9"/>
      </font>
    </dxf>
    <dxf>
      <font>
        <color rgb="FF9C0006"/>
      </font>
    </dxf>
  </dxfs>
  <tableStyles count="0" defaultTableStyle="TableStyleMedium2" defaultPivotStyle="PivotStyleLight16"/>
  <colors>
    <mruColors>
      <color rgb="FF9B93CB"/>
      <color rgb="FFDF29B8"/>
      <color rgb="FF265AA6"/>
      <color rgb="FFFFCD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Perfil!A1"/><Relationship Id="rId13" Type="http://schemas.openxmlformats.org/officeDocument/2006/relationships/hyperlink" Target="#'Poder de escolha'!A1"/><Relationship Id="rId18" Type="http://schemas.openxmlformats.org/officeDocument/2006/relationships/hyperlink" Target="#M&#233;todos!A1"/><Relationship Id="rId3" Type="http://schemas.openxmlformats.org/officeDocument/2006/relationships/hyperlink" Target="#Aposentadoria!A1"/><Relationship Id="rId7" Type="http://schemas.openxmlformats.org/officeDocument/2006/relationships/hyperlink" Target="#'Balan&#231;o patrimonial'!A1"/><Relationship Id="rId12" Type="http://schemas.openxmlformats.org/officeDocument/2006/relationships/hyperlink" Target="#'Juros compostos'!A1"/><Relationship Id="rId17" Type="http://schemas.openxmlformats.org/officeDocument/2006/relationships/hyperlink" Target="#'&#205;ndice de poupan&#231;a'!A1"/><Relationship Id="rId2" Type="http://schemas.openxmlformats.org/officeDocument/2006/relationships/hyperlink" Target="#'Seus sonhos'!A1"/><Relationship Id="rId16" Type="http://schemas.openxmlformats.org/officeDocument/2006/relationships/hyperlink" Target="#'Aluguel x Casa pr&#243;pria'!A1"/><Relationship Id="rId1" Type="http://schemas.openxmlformats.org/officeDocument/2006/relationships/image" Target="../media/image1.png"/><Relationship Id="rId6" Type="http://schemas.openxmlformats.org/officeDocument/2006/relationships/hyperlink" Target="#'&#205;ndice de riqueza'!A1"/><Relationship Id="rId11" Type="http://schemas.openxmlformats.org/officeDocument/2006/relationships/hyperlink" Target="#'&#205;ndice de liquidez'!A1"/><Relationship Id="rId5" Type="http://schemas.openxmlformats.org/officeDocument/2006/relationships/hyperlink" Target="#'Juros simples'!A1"/><Relationship Id="rId15" Type="http://schemas.openxmlformats.org/officeDocument/2006/relationships/hyperlink" Target="#'&#205;ndice de endividamento'!A1"/><Relationship Id="rId10" Type="http://schemas.openxmlformats.org/officeDocument/2006/relationships/hyperlink" Target="#'Suas receitas'!A1"/><Relationship Id="rId4" Type="http://schemas.openxmlformats.org/officeDocument/2006/relationships/hyperlink" Target="#'&#205;ndice de cobertura'!A1"/><Relationship Id="rId9" Type="http://schemas.openxmlformats.org/officeDocument/2006/relationships/hyperlink" Target="#Grupos!A1"/><Relationship Id="rId14" Type="http://schemas.openxmlformats.org/officeDocument/2006/relationships/hyperlink" Target="#Despesas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&#237;c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&#237;cio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In&#237;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65762</xdr:colOff>
      <xdr:row>5</xdr:row>
      <xdr:rowOff>108307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2162" cy="1022707"/>
        </a:xfrm>
        <a:prstGeom prst="rect">
          <a:avLst/>
        </a:prstGeom>
      </xdr:spPr>
    </xdr:pic>
    <xdr:clientData/>
  </xdr:twoCellAnchor>
  <xdr:twoCellAnchor>
    <xdr:from>
      <xdr:col>0</xdr:col>
      <xdr:colOff>297180</xdr:colOff>
      <xdr:row>10</xdr:row>
      <xdr:rowOff>121920</xdr:rowOff>
    </xdr:from>
    <xdr:to>
      <xdr:col>3</xdr:col>
      <xdr:colOff>76200</xdr:colOff>
      <xdr:row>14</xdr:row>
      <xdr:rowOff>38100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97180" y="2458720"/>
          <a:ext cx="1798320" cy="678180"/>
          <a:chOff x="297180" y="2392680"/>
          <a:chExt cx="1607820" cy="647700"/>
        </a:xfrm>
      </xdr:grpSpPr>
      <xdr:sp macro="" textlink="">
        <xdr:nvSpPr>
          <xdr:cNvPr id="5" name="Retângulo Arredondad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342900" y="2438400"/>
            <a:ext cx="1562100" cy="601980"/>
          </a:xfrm>
          <a:prstGeom prst="roundRect">
            <a:avLst/>
          </a:prstGeom>
          <a:solidFill>
            <a:srgbClr val="265AA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3" name="Retângulo Arredondado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297180" y="2392680"/>
            <a:ext cx="1562100" cy="601980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Seus sonhos</a:t>
            </a:r>
          </a:p>
        </xdr:txBody>
      </xdr:sp>
    </xdr:grpSp>
    <xdr:clientData/>
  </xdr:twoCellAnchor>
  <xdr:twoCellAnchor>
    <xdr:from>
      <xdr:col>3</xdr:col>
      <xdr:colOff>350520</xdr:colOff>
      <xdr:row>10</xdr:row>
      <xdr:rowOff>137160</xdr:rowOff>
    </xdr:from>
    <xdr:to>
      <xdr:col>6</xdr:col>
      <xdr:colOff>129540</xdr:colOff>
      <xdr:row>14</xdr:row>
      <xdr:rowOff>53340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2369820" y="2473960"/>
          <a:ext cx="1798320" cy="678180"/>
          <a:chOff x="297180" y="2392680"/>
          <a:chExt cx="1607820" cy="647700"/>
        </a:xfrm>
      </xdr:grpSpPr>
      <xdr:sp macro="" textlink="">
        <xdr:nvSpPr>
          <xdr:cNvPr id="7" name="Retângulo Arredondad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342900" y="2438400"/>
            <a:ext cx="1562100" cy="601980"/>
          </a:xfrm>
          <a:prstGeom prst="roundRect">
            <a:avLst/>
          </a:prstGeom>
          <a:solidFill>
            <a:srgbClr val="265AA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8" name="Retângulo Arredondado 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297180" y="2392680"/>
            <a:ext cx="1562100" cy="601980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Aposentadoria</a:t>
            </a:r>
          </a:p>
        </xdr:txBody>
      </xdr:sp>
    </xdr:grpSp>
    <xdr:clientData/>
  </xdr:twoCellAnchor>
  <xdr:twoCellAnchor>
    <xdr:from>
      <xdr:col>3</xdr:col>
      <xdr:colOff>312420</xdr:colOff>
      <xdr:row>20</xdr:row>
      <xdr:rowOff>152400</xdr:rowOff>
    </xdr:from>
    <xdr:to>
      <xdr:col>6</xdr:col>
      <xdr:colOff>91440</xdr:colOff>
      <xdr:row>24</xdr:row>
      <xdr:rowOff>68580</xdr:rowOff>
    </xdr:to>
    <xdr:grpSp>
      <xdr:nvGrpSpPr>
        <xdr:cNvPr id="9" name="Agrupa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331720" y="4394200"/>
          <a:ext cx="1798320" cy="678180"/>
          <a:chOff x="297180" y="2392680"/>
          <a:chExt cx="1607820" cy="647700"/>
        </a:xfrm>
      </xdr:grpSpPr>
      <xdr:sp macro="" textlink="">
        <xdr:nvSpPr>
          <xdr:cNvPr id="10" name="Retângulo Arredondad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342900" y="2438400"/>
            <a:ext cx="1562100" cy="601980"/>
          </a:xfrm>
          <a:prstGeom prst="roundRect">
            <a:avLst/>
          </a:prstGeom>
          <a:solidFill>
            <a:srgbClr val="265AA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11" name="Retângulo Arredondado 1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297180" y="2392680"/>
            <a:ext cx="1562100" cy="601980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Índice de cobertura</a:t>
            </a:r>
          </a:p>
        </xdr:txBody>
      </xdr:sp>
    </xdr:grpSp>
    <xdr:clientData/>
  </xdr:twoCellAnchor>
  <xdr:twoCellAnchor>
    <xdr:from>
      <xdr:col>3</xdr:col>
      <xdr:colOff>320040</xdr:colOff>
      <xdr:row>25</xdr:row>
      <xdr:rowOff>167640</xdr:rowOff>
    </xdr:from>
    <xdr:to>
      <xdr:col>6</xdr:col>
      <xdr:colOff>99060</xdr:colOff>
      <xdr:row>29</xdr:row>
      <xdr:rowOff>83820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2339340" y="5361940"/>
          <a:ext cx="1798320" cy="678180"/>
          <a:chOff x="297180" y="2392680"/>
          <a:chExt cx="1607820" cy="647700"/>
        </a:xfrm>
      </xdr:grpSpPr>
      <xdr:sp macro="" textlink="">
        <xdr:nvSpPr>
          <xdr:cNvPr id="13" name="Retângulo Arredondad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342900" y="2438400"/>
            <a:ext cx="1562100" cy="601980"/>
          </a:xfrm>
          <a:prstGeom prst="roundRect">
            <a:avLst/>
          </a:prstGeom>
          <a:solidFill>
            <a:srgbClr val="265AA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14" name="Retângulo Arredondado 1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297180" y="2392680"/>
            <a:ext cx="1562100" cy="601980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Juros simples</a:t>
            </a:r>
          </a:p>
        </xdr:txBody>
      </xdr:sp>
    </xdr:grpSp>
    <xdr:clientData/>
  </xdr:twoCellAnchor>
  <xdr:twoCellAnchor>
    <xdr:from>
      <xdr:col>0</xdr:col>
      <xdr:colOff>304800</xdr:colOff>
      <xdr:row>25</xdr:row>
      <xdr:rowOff>160020</xdr:rowOff>
    </xdr:from>
    <xdr:to>
      <xdr:col>3</xdr:col>
      <xdr:colOff>83820</xdr:colOff>
      <xdr:row>29</xdr:row>
      <xdr:rowOff>76200</xdr:rowOff>
    </xdr:to>
    <xdr:grpSp>
      <xdr:nvGrpSpPr>
        <xdr:cNvPr id="15" name="Agrupa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304800" y="5354320"/>
          <a:ext cx="1798320" cy="678180"/>
          <a:chOff x="297180" y="2392680"/>
          <a:chExt cx="1607820" cy="647700"/>
        </a:xfrm>
      </xdr:grpSpPr>
      <xdr:sp macro="" textlink="">
        <xdr:nvSpPr>
          <xdr:cNvPr id="16" name="Retângulo Arredondad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42900" y="2438400"/>
            <a:ext cx="1562100" cy="601980"/>
          </a:xfrm>
          <a:prstGeom prst="roundRect">
            <a:avLst/>
          </a:prstGeom>
          <a:solidFill>
            <a:srgbClr val="265AA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17" name="Retângulo Arredondado 16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297180" y="2392680"/>
            <a:ext cx="1562100" cy="601980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Índice de riqueza</a:t>
            </a:r>
          </a:p>
        </xdr:txBody>
      </xdr:sp>
    </xdr:grpSp>
    <xdr:clientData/>
  </xdr:twoCellAnchor>
  <xdr:twoCellAnchor>
    <xdr:from>
      <xdr:col>0</xdr:col>
      <xdr:colOff>304800</xdr:colOff>
      <xdr:row>20</xdr:row>
      <xdr:rowOff>137160</xdr:rowOff>
    </xdr:from>
    <xdr:to>
      <xdr:col>3</xdr:col>
      <xdr:colOff>83820</xdr:colOff>
      <xdr:row>24</xdr:row>
      <xdr:rowOff>53340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304800" y="4378960"/>
          <a:ext cx="1798320" cy="678180"/>
          <a:chOff x="297180" y="2392680"/>
          <a:chExt cx="1607820" cy="647700"/>
        </a:xfrm>
      </xdr:grpSpPr>
      <xdr:sp macro="" textlink="">
        <xdr:nvSpPr>
          <xdr:cNvPr id="19" name="Retângulo Arredondado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342900" y="2438400"/>
            <a:ext cx="1562100" cy="601980"/>
          </a:xfrm>
          <a:prstGeom prst="roundRect">
            <a:avLst/>
          </a:prstGeom>
          <a:solidFill>
            <a:srgbClr val="265AA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20" name="Retângulo Arredondad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297180" y="2392680"/>
            <a:ext cx="1562100" cy="601980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Balanço</a:t>
            </a:r>
            <a:r>
              <a:rPr lang="pt-BR" sz="1200" b="1" baseline="0">
                <a:solidFill>
                  <a:sysClr val="windowText" lastClr="000000"/>
                </a:solidFill>
              </a:rPr>
              <a:t> patrimonial</a:t>
            </a:r>
            <a:endParaRPr lang="pt-BR" sz="12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312420</xdr:colOff>
      <xdr:row>15</xdr:row>
      <xdr:rowOff>91440</xdr:rowOff>
    </xdr:from>
    <xdr:to>
      <xdr:col>3</xdr:col>
      <xdr:colOff>91440</xdr:colOff>
      <xdr:row>19</xdr:row>
      <xdr:rowOff>7620</xdr:rowOff>
    </xdr:to>
    <xdr:grpSp>
      <xdr:nvGrpSpPr>
        <xdr:cNvPr id="21" name="Agrupa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312420" y="3380740"/>
          <a:ext cx="1798320" cy="678180"/>
          <a:chOff x="297180" y="2392680"/>
          <a:chExt cx="1607820" cy="647700"/>
        </a:xfrm>
      </xdr:grpSpPr>
      <xdr:sp macro="" textlink="">
        <xdr:nvSpPr>
          <xdr:cNvPr id="22" name="Retângulo Arredondado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342900" y="2438400"/>
            <a:ext cx="1562100" cy="601980"/>
          </a:xfrm>
          <a:prstGeom prst="roundRect">
            <a:avLst/>
          </a:prstGeom>
          <a:solidFill>
            <a:srgbClr val="265AA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23" name="Retângulo Arredondado 2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297180" y="2392680"/>
            <a:ext cx="1562100" cy="601980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Perfil</a:t>
            </a:r>
          </a:p>
        </xdr:txBody>
      </xdr:sp>
    </xdr:grpSp>
    <xdr:clientData/>
  </xdr:twoCellAnchor>
  <xdr:twoCellAnchor>
    <xdr:from>
      <xdr:col>3</xdr:col>
      <xdr:colOff>327660</xdr:colOff>
      <xdr:row>15</xdr:row>
      <xdr:rowOff>121920</xdr:rowOff>
    </xdr:from>
    <xdr:to>
      <xdr:col>6</xdr:col>
      <xdr:colOff>106680</xdr:colOff>
      <xdr:row>19</xdr:row>
      <xdr:rowOff>38100</xdr:rowOff>
    </xdr:to>
    <xdr:grpSp>
      <xdr:nvGrpSpPr>
        <xdr:cNvPr id="24" name="Agrupa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2346960" y="3411220"/>
          <a:ext cx="1798320" cy="678180"/>
          <a:chOff x="297180" y="2392680"/>
          <a:chExt cx="1607820" cy="647700"/>
        </a:xfrm>
      </xdr:grpSpPr>
      <xdr:sp macro="" textlink="">
        <xdr:nvSpPr>
          <xdr:cNvPr id="25" name="Retângulo Arredondado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342900" y="2438400"/>
            <a:ext cx="1562100" cy="601980"/>
          </a:xfrm>
          <a:prstGeom prst="roundRect">
            <a:avLst/>
          </a:prstGeom>
          <a:solidFill>
            <a:srgbClr val="265AA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26" name="Retângulo Arredondad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297180" y="2392680"/>
            <a:ext cx="1562100" cy="601980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Grupos</a:t>
            </a:r>
          </a:p>
        </xdr:txBody>
      </xdr:sp>
    </xdr:grpSp>
    <xdr:clientData/>
  </xdr:twoCellAnchor>
  <xdr:twoCellAnchor>
    <xdr:from>
      <xdr:col>6</xdr:col>
      <xdr:colOff>403860</xdr:colOff>
      <xdr:row>10</xdr:row>
      <xdr:rowOff>137160</xdr:rowOff>
    </xdr:from>
    <xdr:to>
      <xdr:col>9</xdr:col>
      <xdr:colOff>182880</xdr:colOff>
      <xdr:row>14</xdr:row>
      <xdr:rowOff>53340</xdr:rowOff>
    </xdr:to>
    <xdr:grpSp>
      <xdr:nvGrpSpPr>
        <xdr:cNvPr id="27" name="Agrupa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4442460" y="2473960"/>
          <a:ext cx="1798320" cy="678180"/>
          <a:chOff x="297180" y="2392680"/>
          <a:chExt cx="1607820" cy="647700"/>
        </a:xfrm>
      </xdr:grpSpPr>
      <xdr:sp macro="" textlink="">
        <xdr:nvSpPr>
          <xdr:cNvPr id="28" name="Retângulo Arredondado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342900" y="2438400"/>
            <a:ext cx="1562100" cy="601980"/>
          </a:xfrm>
          <a:prstGeom prst="roundRect">
            <a:avLst/>
          </a:prstGeom>
          <a:solidFill>
            <a:srgbClr val="265AA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29" name="Retângulo Arredondado 28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297180" y="2392680"/>
            <a:ext cx="1562100" cy="601980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Suas receitas</a:t>
            </a:r>
          </a:p>
        </xdr:txBody>
      </xdr:sp>
    </xdr:grpSp>
    <xdr:clientData/>
  </xdr:twoCellAnchor>
  <xdr:twoCellAnchor>
    <xdr:from>
      <xdr:col>6</xdr:col>
      <xdr:colOff>365760</xdr:colOff>
      <xdr:row>20</xdr:row>
      <xdr:rowOff>152400</xdr:rowOff>
    </xdr:from>
    <xdr:to>
      <xdr:col>9</xdr:col>
      <xdr:colOff>144780</xdr:colOff>
      <xdr:row>24</xdr:row>
      <xdr:rowOff>68580</xdr:rowOff>
    </xdr:to>
    <xdr:grpSp>
      <xdr:nvGrpSpPr>
        <xdr:cNvPr id="30" name="Agrupa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4404360" y="4394200"/>
          <a:ext cx="1798320" cy="678180"/>
          <a:chOff x="297180" y="2392680"/>
          <a:chExt cx="1607820" cy="647700"/>
        </a:xfrm>
      </xdr:grpSpPr>
      <xdr:sp macro="" textlink="">
        <xdr:nvSpPr>
          <xdr:cNvPr id="31" name="Retângulo Arredondado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342900" y="2438400"/>
            <a:ext cx="1562100" cy="601980"/>
          </a:xfrm>
          <a:prstGeom prst="roundRect">
            <a:avLst/>
          </a:prstGeom>
          <a:solidFill>
            <a:srgbClr val="265AA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32" name="Retângulo Arredondado 3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>
            <a:off x="297180" y="2392680"/>
            <a:ext cx="1562100" cy="601980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Índice de liquidez</a:t>
            </a:r>
          </a:p>
        </xdr:txBody>
      </xdr:sp>
    </xdr:grpSp>
    <xdr:clientData/>
  </xdr:twoCellAnchor>
  <xdr:twoCellAnchor>
    <xdr:from>
      <xdr:col>6</xdr:col>
      <xdr:colOff>373380</xdr:colOff>
      <xdr:row>25</xdr:row>
      <xdr:rowOff>167640</xdr:rowOff>
    </xdr:from>
    <xdr:to>
      <xdr:col>9</xdr:col>
      <xdr:colOff>152400</xdr:colOff>
      <xdr:row>29</xdr:row>
      <xdr:rowOff>83820</xdr:rowOff>
    </xdr:to>
    <xdr:grpSp>
      <xdr:nvGrpSpPr>
        <xdr:cNvPr id="33" name="Agrupa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4411980" y="5361940"/>
          <a:ext cx="1798320" cy="678180"/>
          <a:chOff x="297180" y="2392680"/>
          <a:chExt cx="1607820" cy="647700"/>
        </a:xfrm>
      </xdr:grpSpPr>
      <xdr:sp macro="" textlink="">
        <xdr:nvSpPr>
          <xdr:cNvPr id="34" name="Retângulo Arredondado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342900" y="2438400"/>
            <a:ext cx="1562100" cy="601980"/>
          </a:xfrm>
          <a:prstGeom prst="roundRect">
            <a:avLst/>
          </a:prstGeom>
          <a:solidFill>
            <a:srgbClr val="265AA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35" name="Retângulo Arredondado 3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297180" y="2392680"/>
            <a:ext cx="1562100" cy="601980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Juros compostos</a:t>
            </a:r>
          </a:p>
        </xdr:txBody>
      </xdr:sp>
    </xdr:grpSp>
    <xdr:clientData/>
  </xdr:twoCellAnchor>
  <xdr:twoCellAnchor>
    <xdr:from>
      <xdr:col>6</xdr:col>
      <xdr:colOff>381000</xdr:colOff>
      <xdr:row>15</xdr:row>
      <xdr:rowOff>121920</xdr:rowOff>
    </xdr:from>
    <xdr:to>
      <xdr:col>9</xdr:col>
      <xdr:colOff>160020</xdr:colOff>
      <xdr:row>19</xdr:row>
      <xdr:rowOff>38100</xdr:rowOff>
    </xdr:to>
    <xdr:grpSp>
      <xdr:nvGrpSpPr>
        <xdr:cNvPr id="36" name="Agrupa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4419600" y="3411220"/>
          <a:ext cx="1798320" cy="678180"/>
          <a:chOff x="297180" y="2392680"/>
          <a:chExt cx="1607820" cy="647700"/>
        </a:xfrm>
      </xdr:grpSpPr>
      <xdr:sp macro="" textlink="">
        <xdr:nvSpPr>
          <xdr:cNvPr id="37" name="Retângulo Arredondado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342900" y="2438400"/>
            <a:ext cx="1562100" cy="601980"/>
          </a:xfrm>
          <a:prstGeom prst="roundRect">
            <a:avLst/>
          </a:prstGeom>
          <a:solidFill>
            <a:srgbClr val="265AA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38" name="Retângulo Arredondado 3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297180" y="2392680"/>
            <a:ext cx="1562100" cy="601980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Poder de escolha</a:t>
            </a:r>
          </a:p>
        </xdr:txBody>
      </xdr:sp>
    </xdr:grpSp>
    <xdr:clientData/>
  </xdr:twoCellAnchor>
  <xdr:twoCellAnchor>
    <xdr:from>
      <xdr:col>9</xdr:col>
      <xdr:colOff>472440</xdr:colOff>
      <xdr:row>10</xdr:row>
      <xdr:rowOff>137160</xdr:rowOff>
    </xdr:from>
    <xdr:to>
      <xdr:col>12</xdr:col>
      <xdr:colOff>167640</xdr:colOff>
      <xdr:row>14</xdr:row>
      <xdr:rowOff>53340</xdr:rowOff>
    </xdr:to>
    <xdr:grpSp>
      <xdr:nvGrpSpPr>
        <xdr:cNvPr id="39" name="Agrupa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pSpPr/>
      </xdr:nvGrpSpPr>
      <xdr:grpSpPr>
        <a:xfrm>
          <a:off x="6530340" y="2473960"/>
          <a:ext cx="1841500" cy="678180"/>
          <a:chOff x="297180" y="2392680"/>
          <a:chExt cx="1607820" cy="647700"/>
        </a:xfrm>
      </xdr:grpSpPr>
      <xdr:sp macro="" textlink="">
        <xdr:nvSpPr>
          <xdr:cNvPr id="40" name="Retângulo Arredondado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342900" y="2438400"/>
            <a:ext cx="1562100" cy="601980"/>
          </a:xfrm>
          <a:prstGeom prst="roundRect">
            <a:avLst/>
          </a:prstGeom>
          <a:solidFill>
            <a:srgbClr val="265AA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41" name="Retângulo Arredondado 4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/>
        </xdr:nvSpPr>
        <xdr:spPr>
          <a:xfrm>
            <a:off x="297180" y="2392680"/>
            <a:ext cx="1562100" cy="601980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Despesas</a:t>
            </a:r>
          </a:p>
        </xdr:txBody>
      </xdr:sp>
    </xdr:grpSp>
    <xdr:clientData/>
  </xdr:twoCellAnchor>
  <xdr:twoCellAnchor>
    <xdr:from>
      <xdr:col>9</xdr:col>
      <xdr:colOff>434340</xdr:colOff>
      <xdr:row>20</xdr:row>
      <xdr:rowOff>152400</xdr:rowOff>
    </xdr:from>
    <xdr:to>
      <xdr:col>12</xdr:col>
      <xdr:colOff>175260</xdr:colOff>
      <xdr:row>24</xdr:row>
      <xdr:rowOff>68580</xdr:rowOff>
    </xdr:to>
    <xdr:grpSp>
      <xdr:nvGrpSpPr>
        <xdr:cNvPr id="42" name="Agrupa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6492240" y="4394200"/>
          <a:ext cx="1887220" cy="678180"/>
          <a:chOff x="297180" y="2392680"/>
          <a:chExt cx="1607820" cy="647700"/>
        </a:xfrm>
      </xdr:grpSpPr>
      <xdr:sp macro="" textlink="">
        <xdr:nvSpPr>
          <xdr:cNvPr id="43" name="Retângulo Arredondado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342900" y="2438400"/>
            <a:ext cx="1562100" cy="601980"/>
          </a:xfrm>
          <a:prstGeom prst="roundRect">
            <a:avLst/>
          </a:prstGeom>
          <a:solidFill>
            <a:srgbClr val="265AA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44" name="Retângulo Arredondado 43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297180" y="2392680"/>
            <a:ext cx="1562100" cy="601980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Índice de endividamento</a:t>
            </a:r>
          </a:p>
        </xdr:txBody>
      </xdr:sp>
    </xdr:grpSp>
    <xdr:clientData/>
  </xdr:twoCellAnchor>
  <xdr:twoCellAnchor>
    <xdr:from>
      <xdr:col>9</xdr:col>
      <xdr:colOff>487680</xdr:colOff>
      <xdr:row>26</xdr:row>
      <xdr:rowOff>30480</xdr:rowOff>
    </xdr:from>
    <xdr:to>
      <xdr:col>12</xdr:col>
      <xdr:colOff>182880</xdr:colOff>
      <xdr:row>29</xdr:row>
      <xdr:rowOff>83820</xdr:rowOff>
    </xdr:to>
    <xdr:sp macro="" textlink="">
      <xdr:nvSpPr>
        <xdr:cNvPr id="46" name="Retângulo Arredondad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5974080" y="5227320"/>
          <a:ext cx="1638300" cy="601980"/>
        </a:xfrm>
        <a:prstGeom prst="roundRect">
          <a:avLst/>
        </a:prstGeom>
        <a:solidFill>
          <a:srgbClr val="265AA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endParaRPr lang="pt-BR" sz="12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9</xdr:col>
      <xdr:colOff>441960</xdr:colOff>
      <xdr:row>25</xdr:row>
      <xdr:rowOff>167640</xdr:rowOff>
    </xdr:from>
    <xdr:to>
      <xdr:col>12</xdr:col>
      <xdr:colOff>137160</xdr:colOff>
      <xdr:row>29</xdr:row>
      <xdr:rowOff>38100</xdr:rowOff>
    </xdr:to>
    <xdr:sp macro="" textlink="">
      <xdr:nvSpPr>
        <xdr:cNvPr id="47" name="Retângulo Arredondado 4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928360" y="5181600"/>
          <a:ext cx="1638300" cy="601980"/>
        </a:xfrm>
        <a:prstGeom prst="roundRect">
          <a:avLst/>
        </a:prstGeom>
        <a:solidFill>
          <a:srgbClr val="FFCD2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200" b="1">
              <a:solidFill>
                <a:sysClr val="windowText" lastClr="000000"/>
              </a:solidFill>
            </a:rPr>
            <a:t>Aluguel x Casa própria</a:t>
          </a:r>
        </a:p>
      </xdr:txBody>
    </xdr:sp>
    <xdr:clientData/>
  </xdr:twoCellAnchor>
  <xdr:twoCellAnchor>
    <xdr:from>
      <xdr:col>9</xdr:col>
      <xdr:colOff>449580</xdr:colOff>
      <xdr:row>15</xdr:row>
      <xdr:rowOff>121920</xdr:rowOff>
    </xdr:from>
    <xdr:to>
      <xdr:col>12</xdr:col>
      <xdr:colOff>190500</xdr:colOff>
      <xdr:row>19</xdr:row>
      <xdr:rowOff>38100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pSpPr/>
      </xdr:nvGrpSpPr>
      <xdr:grpSpPr>
        <a:xfrm>
          <a:off x="6507480" y="3411220"/>
          <a:ext cx="1887220" cy="678180"/>
          <a:chOff x="297180" y="2392680"/>
          <a:chExt cx="1607820" cy="647700"/>
        </a:xfrm>
      </xdr:grpSpPr>
      <xdr:sp macro="" textlink="">
        <xdr:nvSpPr>
          <xdr:cNvPr id="49" name="Retângulo Arredondado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342900" y="2438400"/>
            <a:ext cx="1562100" cy="601980"/>
          </a:xfrm>
          <a:prstGeom prst="roundRect">
            <a:avLst/>
          </a:prstGeom>
          <a:solidFill>
            <a:srgbClr val="265AA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50" name="Retângulo Arredondado 4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/>
        </xdr:nvSpPr>
        <xdr:spPr>
          <a:xfrm>
            <a:off x="297180" y="2392680"/>
            <a:ext cx="1562100" cy="601980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Índice de poupança</a:t>
            </a:r>
          </a:p>
        </xdr:txBody>
      </xdr:sp>
    </xdr:grpSp>
    <xdr:clientData/>
  </xdr:twoCellAnchor>
  <xdr:twoCellAnchor>
    <xdr:from>
      <xdr:col>11</xdr:col>
      <xdr:colOff>205740</xdr:colOff>
      <xdr:row>4</xdr:row>
      <xdr:rowOff>91440</xdr:rowOff>
    </xdr:from>
    <xdr:to>
      <xdr:col>12</xdr:col>
      <xdr:colOff>472440</xdr:colOff>
      <xdr:row>6</xdr:row>
      <xdr:rowOff>137160</xdr:rowOff>
    </xdr:to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911340" y="822960"/>
          <a:ext cx="990600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lstStyle/>
        <a:p>
          <a:r>
            <a:rPr lang="pt-BR" sz="900">
              <a:solidFill>
                <a:schemeClr val="bg1"/>
              </a:solidFill>
            </a:rPr>
            <a:t>Versão</a:t>
          </a:r>
          <a:r>
            <a:rPr lang="pt-BR" sz="900" baseline="0">
              <a:solidFill>
                <a:schemeClr val="bg1"/>
              </a:solidFill>
            </a:rPr>
            <a:t> 1</a:t>
          </a:r>
        </a:p>
        <a:p>
          <a:r>
            <a:rPr lang="pt-BR" sz="900" baseline="0">
              <a:solidFill>
                <a:schemeClr val="bg1"/>
              </a:solidFill>
            </a:rPr>
            <a:t>27/01/2022</a:t>
          </a:r>
        </a:p>
      </xdr:txBody>
    </xdr:sp>
    <xdr:clientData/>
  </xdr:twoCellAnchor>
  <xdr:twoCellAnchor>
    <xdr:from>
      <xdr:col>0</xdr:col>
      <xdr:colOff>350520</xdr:colOff>
      <xdr:row>31</xdr:row>
      <xdr:rowOff>15240</xdr:rowOff>
    </xdr:from>
    <xdr:to>
      <xdr:col>3</xdr:col>
      <xdr:colOff>76200</xdr:colOff>
      <xdr:row>34</xdr:row>
      <xdr:rowOff>68580</xdr:rowOff>
    </xdr:to>
    <xdr:sp macro="" textlink="">
      <xdr:nvSpPr>
        <xdr:cNvPr id="53" name="Retângulo Arredondad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350520" y="6126480"/>
          <a:ext cx="1554480" cy="601980"/>
        </a:xfrm>
        <a:prstGeom prst="roundRect">
          <a:avLst/>
        </a:prstGeom>
        <a:solidFill>
          <a:srgbClr val="265AA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endParaRPr lang="pt-BR" sz="12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0</xdr:col>
      <xdr:colOff>304800</xdr:colOff>
      <xdr:row>30</xdr:row>
      <xdr:rowOff>152400</xdr:rowOff>
    </xdr:from>
    <xdr:to>
      <xdr:col>3</xdr:col>
      <xdr:colOff>30480</xdr:colOff>
      <xdr:row>34</xdr:row>
      <xdr:rowOff>22860</xdr:rowOff>
    </xdr:to>
    <xdr:sp macro="" textlink="">
      <xdr:nvSpPr>
        <xdr:cNvPr id="54" name="Retângulo Arredondado 53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304800" y="6080760"/>
          <a:ext cx="1554480" cy="601980"/>
        </a:xfrm>
        <a:prstGeom prst="roundRect">
          <a:avLst/>
        </a:prstGeom>
        <a:solidFill>
          <a:srgbClr val="FFCD2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200" b="1">
              <a:solidFill>
                <a:sysClr val="windowText" lastClr="000000"/>
              </a:solidFill>
            </a:rPr>
            <a:t>Métodos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243840</xdr:colOff>
      <xdr:row>0</xdr:row>
      <xdr:rowOff>634804</xdr:rowOff>
    </xdr:from>
    <xdr:to>
      <xdr:col>4</xdr:col>
      <xdr:colOff>975360</xdr:colOff>
      <xdr:row>1</xdr:row>
      <xdr:rowOff>82815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/>
      </xdr:nvGrpSpPr>
      <xdr:grpSpPr>
        <a:xfrm>
          <a:off x="6200140" y="634804"/>
          <a:ext cx="731520" cy="298911"/>
          <a:chOff x="5341620" y="502920"/>
          <a:chExt cx="1051560" cy="433336"/>
        </a:xfrm>
      </xdr:grpSpPr>
      <xdr:sp macro="" textlink="">
        <xdr:nvSpPr>
          <xdr:cNvPr id="4" name="Retângulo Arredondado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/>
        </xdr:nvSpPr>
        <xdr:spPr>
          <a:xfrm>
            <a:off x="5387340" y="548640"/>
            <a:ext cx="1005840" cy="387616"/>
          </a:xfrm>
          <a:prstGeom prst="round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5" name="Retângulo Arredondado 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/>
        </xdr:nvSpPr>
        <xdr:spPr>
          <a:xfrm>
            <a:off x="5341620" y="502920"/>
            <a:ext cx="1005840" cy="387616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Início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180062</xdr:colOff>
      <xdr:row>1</xdr:row>
      <xdr:rowOff>169267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2162" cy="102270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141962</xdr:colOff>
      <xdr:row>1</xdr:row>
      <xdr:rowOff>169267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2162" cy="1022707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0</xdr:row>
      <xdr:rowOff>634804</xdr:rowOff>
    </xdr:from>
    <xdr:to>
      <xdr:col>6</xdr:col>
      <xdr:colOff>236220</xdr:colOff>
      <xdr:row>1</xdr:row>
      <xdr:rowOff>82815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/>
      </xdr:nvGrpSpPr>
      <xdr:grpSpPr>
        <a:xfrm>
          <a:off x="5435600" y="634804"/>
          <a:ext cx="795020" cy="298911"/>
          <a:chOff x="5341620" y="502920"/>
          <a:chExt cx="1051560" cy="433336"/>
        </a:xfrm>
      </xdr:grpSpPr>
      <xdr:sp macro="" textlink="">
        <xdr:nvSpPr>
          <xdr:cNvPr id="4" name="Retângulo Arredondado 3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/>
        </xdr:nvSpPr>
        <xdr:spPr>
          <a:xfrm>
            <a:off x="5387340" y="548640"/>
            <a:ext cx="1005840" cy="387616"/>
          </a:xfrm>
          <a:prstGeom prst="round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5" name="Retângulo Arredondado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/>
        </xdr:nvSpPr>
        <xdr:spPr>
          <a:xfrm>
            <a:off x="5341620" y="502920"/>
            <a:ext cx="1005840" cy="387616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Início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141962</xdr:colOff>
      <xdr:row>1</xdr:row>
      <xdr:rowOff>169267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2162" cy="1022707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0</xdr:row>
      <xdr:rowOff>634804</xdr:rowOff>
    </xdr:from>
    <xdr:to>
      <xdr:col>6</xdr:col>
      <xdr:colOff>236220</xdr:colOff>
      <xdr:row>1</xdr:row>
      <xdr:rowOff>82815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pSpPr/>
      </xdr:nvGrpSpPr>
      <xdr:grpSpPr>
        <a:xfrm>
          <a:off x="5435600" y="634804"/>
          <a:ext cx="795020" cy="298911"/>
          <a:chOff x="5341620" y="502920"/>
          <a:chExt cx="1051560" cy="433336"/>
        </a:xfrm>
      </xdr:grpSpPr>
      <xdr:sp macro="" textlink="">
        <xdr:nvSpPr>
          <xdr:cNvPr id="4" name="Retângulo Arredondado 3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/>
        </xdr:nvSpPr>
        <xdr:spPr>
          <a:xfrm>
            <a:off x="5387340" y="548640"/>
            <a:ext cx="1005840" cy="387616"/>
          </a:xfrm>
          <a:prstGeom prst="round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5" name="Retângulo Arredondado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SpPr/>
        </xdr:nvSpPr>
        <xdr:spPr>
          <a:xfrm>
            <a:off x="5341620" y="502920"/>
            <a:ext cx="1005840" cy="387616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Início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119102</xdr:colOff>
      <xdr:row>1</xdr:row>
      <xdr:rowOff>169267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2162" cy="1022707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0</xdr:row>
      <xdr:rowOff>634804</xdr:rowOff>
    </xdr:from>
    <xdr:to>
      <xdr:col>6</xdr:col>
      <xdr:colOff>236220</xdr:colOff>
      <xdr:row>1</xdr:row>
      <xdr:rowOff>82815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pSpPr/>
      </xdr:nvGrpSpPr>
      <xdr:grpSpPr>
        <a:xfrm>
          <a:off x="5486400" y="634804"/>
          <a:ext cx="795020" cy="298911"/>
          <a:chOff x="5341620" y="502920"/>
          <a:chExt cx="1051560" cy="433336"/>
        </a:xfrm>
      </xdr:grpSpPr>
      <xdr:sp macro="" textlink="">
        <xdr:nvSpPr>
          <xdr:cNvPr id="4" name="Retângulo Arredondado 3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/>
        </xdr:nvSpPr>
        <xdr:spPr>
          <a:xfrm>
            <a:off x="5387340" y="548640"/>
            <a:ext cx="1005840" cy="387616"/>
          </a:xfrm>
          <a:prstGeom prst="round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5" name="Retângulo Arredondado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/>
        </xdr:nvSpPr>
        <xdr:spPr>
          <a:xfrm>
            <a:off x="5341620" y="502920"/>
            <a:ext cx="1005840" cy="387616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Início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119102</xdr:colOff>
      <xdr:row>1</xdr:row>
      <xdr:rowOff>169267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2162" cy="1022707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0</xdr:row>
      <xdr:rowOff>634804</xdr:rowOff>
    </xdr:from>
    <xdr:to>
      <xdr:col>6</xdr:col>
      <xdr:colOff>236220</xdr:colOff>
      <xdr:row>1</xdr:row>
      <xdr:rowOff>82815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pSpPr/>
      </xdr:nvGrpSpPr>
      <xdr:grpSpPr>
        <a:xfrm>
          <a:off x="5486400" y="634804"/>
          <a:ext cx="795020" cy="298911"/>
          <a:chOff x="5341620" y="502920"/>
          <a:chExt cx="1051560" cy="433336"/>
        </a:xfrm>
      </xdr:grpSpPr>
      <xdr:sp macro="" textlink="">
        <xdr:nvSpPr>
          <xdr:cNvPr id="4" name="Retângulo Arredondado 3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/>
        </xdr:nvSpPr>
        <xdr:spPr>
          <a:xfrm>
            <a:off x="5387340" y="548640"/>
            <a:ext cx="1005840" cy="387616"/>
          </a:xfrm>
          <a:prstGeom prst="round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5" name="Retângulo Arredondado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SpPr/>
        </xdr:nvSpPr>
        <xdr:spPr>
          <a:xfrm>
            <a:off x="5341620" y="502920"/>
            <a:ext cx="1005840" cy="387616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Início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2961362</xdr:colOff>
      <xdr:row>1</xdr:row>
      <xdr:rowOff>169267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2162" cy="1022707"/>
        </a:xfrm>
        <a:prstGeom prst="rect">
          <a:avLst/>
        </a:prstGeom>
      </xdr:spPr>
    </xdr:pic>
    <xdr:clientData/>
  </xdr:twoCellAnchor>
  <xdr:twoCellAnchor>
    <xdr:from>
      <xdr:col>1</xdr:col>
      <xdr:colOff>2491740</xdr:colOff>
      <xdr:row>0</xdr:row>
      <xdr:rowOff>634804</xdr:rowOff>
    </xdr:from>
    <xdr:to>
      <xdr:col>1</xdr:col>
      <xdr:colOff>3223260</xdr:colOff>
      <xdr:row>1</xdr:row>
      <xdr:rowOff>82815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pSpPr/>
      </xdr:nvGrpSpPr>
      <xdr:grpSpPr>
        <a:xfrm>
          <a:off x="5361940" y="634804"/>
          <a:ext cx="731520" cy="298911"/>
          <a:chOff x="5341620" y="502920"/>
          <a:chExt cx="1051560" cy="433336"/>
        </a:xfrm>
      </xdr:grpSpPr>
      <xdr:sp macro="" textlink="">
        <xdr:nvSpPr>
          <xdr:cNvPr id="4" name="Retângulo Arredondado 3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/>
        </xdr:nvSpPr>
        <xdr:spPr>
          <a:xfrm>
            <a:off x="5387340" y="548640"/>
            <a:ext cx="1005840" cy="387616"/>
          </a:xfrm>
          <a:prstGeom prst="round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5" name="Retângulo Arredondado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SpPr/>
        </xdr:nvSpPr>
        <xdr:spPr>
          <a:xfrm>
            <a:off x="5341620" y="502920"/>
            <a:ext cx="1005840" cy="387616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Início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2961362</xdr:colOff>
      <xdr:row>1</xdr:row>
      <xdr:rowOff>169267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2162" cy="1022707"/>
        </a:xfrm>
        <a:prstGeom prst="rect">
          <a:avLst/>
        </a:prstGeom>
      </xdr:spPr>
    </xdr:pic>
    <xdr:clientData/>
  </xdr:twoCellAnchor>
  <xdr:twoCellAnchor>
    <xdr:from>
      <xdr:col>1</xdr:col>
      <xdr:colOff>2491740</xdr:colOff>
      <xdr:row>0</xdr:row>
      <xdr:rowOff>634804</xdr:rowOff>
    </xdr:from>
    <xdr:to>
      <xdr:col>1</xdr:col>
      <xdr:colOff>3223260</xdr:colOff>
      <xdr:row>1</xdr:row>
      <xdr:rowOff>82815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pSpPr/>
      </xdr:nvGrpSpPr>
      <xdr:grpSpPr>
        <a:xfrm>
          <a:off x="5361940" y="634804"/>
          <a:ext cx="731520" cy="298911"/>
          <a:chOff x="5341620" y="502920"/>
          <a:chExt cx="1051560" cy="433336"/>
        </a:xfrm>
      </xdr:grpSpPr>
      <xdr:sp macro="" textlink="">
        <xdr:nvSpPr>
          <xdr:cNvPr id="4" name="Retângulo Arredondado 3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SpPr/>
        </xdr:nvSpPr>
        <xdr:spPr>
          <a:xfrm>
            <a:off x="5387340" y="548640"/>
            <a:ext cx="1005840" cy="387616"/>
          </a:xfrm>
          <a:prstGeom prst="round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5" name="Retângulo Arredondado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F00-000005000000}"/>
              </a:ext>
            </a:extLst>
          </xdr:cNvPr>
          <xdr:cNvSpPr/>
        </xdr:nvSpPr>
        <xdr:spPr>
          <a:xfrm>
            <a:off x="5341620" y="502920"/>
            <a:ext cx="1005840" cy="387616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Início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919202</xdr:colOff>
      <xdr:row>1</xdr:row>
      <xdr:rowOff>169267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2162" cy="1022707"/>
        </a:xfrm>
        <a:prstGeom prst="rect">
          <a:avLst/>
        </a:prstGeom>
      </xdr:spPr>
    </xdr:pic>
    <xdr:clientData/>
  </xdr:twoCellAnchor>
  <xdr:twoCellAnchor>
    <xdr:from>
      <xdr:col>2</xdr:col>
      <xdr:colOff>883920</xdr:colOff>
      <xdr:row>0</xdr:row>
      <xdr:rowOff>634804</xdr:rowOff>
    </xdr:from>
    <xdr:to>
      <xdr:col>2</xdr:col>
      <xdr:colOff>1615440</xdr:colOff>
      <xdr:row>1</xdr:row>
      <xdr:rowOff>82815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pSpPr/>
      </xdr:nvGrpSpPr>
      <xdr:grpSpPr>
        <a:xfrm>
          <a:off x="6040120" y="634804"/>
          <a:ext cx="731520" cy="298911"/>
          <a:chOff x="5341620" y="502920"/>
          <a:chExt cx="1051560" cy="433336"/>
        </a:xfrm>
      </xdr:grpSpPr>
      <xdr:sp macro="" textlink="">
        <xdr:nvSpPr>
          <xdr:cNvPr id="4" name="Retângulo Arredondado 3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SpPr/>
        </xdr:nvSpPr>
        <xdr:spPr>
          <a:xfrm>
            <a:off x="5387340" y="548640"/>
            <a:ext cx="1005840" cy="387616"/>
          </a:xfrm>
          <a:prstGeom prst="round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5" name="Retângulo Arredondado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000-000005000000}"/>
              </a:ext>
            </a:extLst>
          </xdr:cNvPr>
          <xdr:cNvSpPr/>
        </xdr:nvSpPr>
        <xdr:spPr>
          <a:xfrm>
            <a:off x="5341620" y="502920"/>
            <a:ext cx="1005840" cy="387616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Início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591542</xdr:colOff>
      <xdr:row>1</xdr:row>
      <xdr:rowOff>169267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2162" cy="1022707"/>
        </a:xfrm>
        <a:prstGeom prst="rect">
          <a:avLst/>
        </a:prstGeom>
      </xdr:spPr>
    </xdr:pic>
    <xdr:clientData/>
  </xdr:twoCellAnchor>
  <xdr:twoCellAnchor>
    <xdr:from>
      <xdr:col>6</xdr:col>
      <xdr:colOff>320040</xdr:colOff>
      <xdr:row>0</xdr:row>
      <xdr:rowOff>634804</xdr:rowOff>
    </xdr:from>
    <xdr:to>
      <xdr:col>7</xdr:col>
      <xdr:colOff>441960</xdr:colOff>
      <xdr:row>1</xdr:row>
      <xdr:rowOff>82815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pSpPr/>
      </xdr:nvGrpSpPr>
      <xdr:grpSpPr>
        <a:xfrm>
          <a:off x="5158740" y="634804"/>
          <a:ext cx="795020" cy="298911"/>
          <a:chOff x="5341620" y="502920"/>
          <a:chExt cx="1051560" cy="433336"/>
        </a:xfrm>
      </xdr:grpSpPr>
      <xdr:sp macro="" textlink="">
        <xdr:nvSpPr>
          <xdr:cNvPr id="4" name="Retângulo Arredondado 3">
            <a:extLst>
              <a:ext uri="{FF2B5EF4-FFF2-40B4-BE49-F238E27FC236}">
                <a16:creationId xmlns:a16="http://schemas.microsoft.com/office/drawing/2014/main" id="{00000000-0008-0000-1100-000004000000}"/>
              </a:ext>
            </a:extLst>
          </xdr:cNvPr>
          <xdr:cNvSpPr/>
        </xdr:nvSpPr>
        <xdr:spPr>
          <a:xfrm>
            <a:off x="5387340" y="548640"/>
            <a:ext cx="1005840" cy="387616"/>
          </a:xfrm>
          <a:prstGeom prst="round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5" name="Retângulo Arredondado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100-000005000000}"/>
              </a:ext>
            </a:extLst>
          </xdr:cNvPr>
          <xdr:cNvSpPr/>
        </xdr:nvSpPr>
        <xdr:spPr>
          <a:xfrm>
            <a:off x="5341620" y="502920"/>
            <a:ext cx="1005840" cy="387616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Início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1444982</xdr:colOff>
      <xdr:row>1</xdr:row>
      <xdr:rowOff>169267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2162" cy="1022707"/>
        </a:xfrm>
        <a:prstGeom prst="rect">
          <a:avLst/>
        </a:prstGeom>
      </xdr:spPr>
    </xdr:pic>
    <xdr:clientData/>
  </xdr:twoCellAnchor>
  <xdr:twoCellAnchor>
    <xdr:from>
      <xdr:col>2</xdr:col>
      <xdr:colOff>1554480</xdr:colOff>
      <xdr:row>0</xdr:row>
      <xdr:rowOff>634804</xdr:rowOff>
    </xdr:from>
    <xdr:to>
      <xdr:col>2</xdr:col>
      <xdr:colOff>2286000</xdr:colOff>
      <xdr:row>1</xdr:row>
      <xdr:rowOff>82815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6113780" y="634804"/>
          <a:ext cx="731520" cy="298911"/>
          <a:chOff x="5341620" y="502920"/>
          <a:chExt cx="1051560" cy="433336"/>
        </a:xfrm>
      </xdr:grpSpPr>
      <xdr:sp macro="" textlink="">
        <xdr:nvSpPr>
          <xdr:cNvPr id="3" name="Retângulo Arredondad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5387340" y="548640"/>
            <a:ext cx="1005840" cy="387616"/>
          </a:xfrm>
          <a:prstGeom prst="round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4" name="Retângulo Arredondad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5341620" y="502920"/>
            <a:ext cx="1005840" cy="387616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Início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1618337</xdr:colOff>
      <xdr:row>2</xdr:row>
      <xdr:rowOff>9247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2162" cy="1022707"/>
        </a:xfrm>
        <a:prstGeom prst="rect">
          <a:avLst/>
        </a:prstGeom>
      </xdr:spPr>
    </xdr:pic>
    <xdr:clientData/>
  </xdr:twoCellAnchor>
  <xdr:twoCellAnchor>
    <xdr:from>
      <xdr:col>5</xdr:col>
      <xdr:colOff>358140</xdr:colOff>
      <xdr:row>0</xdr:row>
      <xdr:rowOff>647322</xdr:rowOff>
    </xdr:from>
    <xdr:to>
      <xdr:col>5</xdr:col>
      <xdr:colOff>1188720</xdr:colOff>
      <xdr:row>1</xdr:row>
      <xdr:rowOff>159015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8295640" y="647322"/>
          <a:ext cx="830580" cy="337193"/>
          <a:chOff x="5341620" y="502920"/>
          <a:chExt cx="1051560" cy="433336"/>
        </a:xfrm>
      </xdr:grpSpPr>
      <xdr:sp macro="" textlink="">
        <xdr:nvSpPr>
          <xdr:cNvPr id="9" name="Retângulo Arredondad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5387340" y="548640"/>
            <a:ext cx="1005840" cy="387616"/>
          </a:xfrm>
          <a:prstGeom prst="round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10" name="Retângulo Arredondado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>
            <a:off x="5341620" y="502920"/>
            <a:ext cx="1005840" cy="387616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Início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1606907</xdr:colOff>
      <xdr:row>2</xdr:row>
      <xdr:rowOff>9247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2162" cy="102270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53341</xdr:colOff>
      <xdr:row>12</xdr:row>
      <xdr:rowOff>507329</xdr:rowOff>
    </xdr:from>
    <xdr:to>
      <xdr:col>0</xdr:col>
      <xdr:colOff>350521</xdr:colOff>
      <xdr:row>13</xdr:row>
      <xdr:rowOff>173737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1" y="4591649"/>
          <a:ext cx="297180" cy="298868"/>
        </a:xfrm>
        <a:prstGeom prst="rect">
          <a:avLst/>
        </a:prstGeom>
      </xdr:spPr>
    </xdr:pic>
    <xdr:clientData/>
  </xdr:twoCellAnchor>
  <xdr:twoCellAnchor>
    <xdr:from>
      <xdr:col>1</xdr:col>
      <xdr:colOff>701040</xdr:colOff>
      <xdr:row>0</xdr:row>
      <xdr:rowOff>749522</xdr:rowOff>
    </xdr:from>
    <xdr:to>
      <xdr:col>1</xdr:col>
      <xdr:colOff>1524000</xdr:colOff>
      <xdr:row>2</xdr:row>
      <xdr:rowOff>75195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/>
      </xdr:nvGrpSpPr>
      <xdr:grpSpPr>
        <a:xfrm>
          <a:off x="5057140" y="749522"/>
          <a:ext cx="822960" cy="341673"/>
          <a:chOff x="5341620" y="502920"/>
          <a:chExt cx="1051560" cy="433336"/>
        </a:xfrm>
      </xdr:grpSpPr>
      <xdr:sp macro="" textlink="">
        <xdr:nvSpPr>
          <xdr:cNvPr id="5" name="Retângulo Arredondado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>
            <a:off x="5387340" y="548640"/>
            <a:ext cx="1005840" cy="387616"/>
          </a:xfrm>
          <a:prstGeom prst="round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6" name="Retângulo Arredondado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5341620" y="502920"/>
            <a:ext cx="1005840" cy="387616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Início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0</xdr:row>
      <xdr:rowOff>647322</xdr:rowOff>
    </xdr:from>
    <xdr:to>
      <xdr:col>3</xdr:col>
      <xdr:colOff>1371600</xdr:colOff>
      <xdr:row>1</xdr:row>
      <xdr:rowOff>159015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7475220" y="647322"/>
          <a:ext cx="830580" cy="337193"/>
          <a:chOff x="5341620" y="502920"/>
          <a:chExt cx="1051560" cy="433336"/>
        </a:xfrm>
      </xdr:grpSpPr>
      <xdr:sp macro="" textlink="">
        <xdr:nvSpPr>
          <xdr:cNvPr id="4" name="Retângulo Arredondado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5387340" y="548640"/>
            <a:ext cx="1005840" cy="387616"/>
          </a:xfrm>
          <a:prstGeom prst="round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5" name="Retângulo Arredondado 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5341620" y="502920"/>
            <a:ext cx="1005840" cy="387616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Início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705842</xdr:colOff>
      <xdr:row>2</xdr:row>
      <xdr:rowOff>9247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2162" cy="1022707"/>
        </a:xfrm>
        <a:prstGeom prst="rect">
          <a:avLst/>
        </a:prstGeom>
      </xdr:spPr>
    </xdr:pic>
    <xdr:clientData/>
  </xdr:twoCellAnchor>
  <xdr:twoCellAnchor editAs="oneCell">
    <xdr:from>
      <xdr:col>0</xdr:col>
      <xdr:colOff>53341</xdr:colOff>
      <xdr:row>36</xdr:row>
      <xdr:rowOff>507329</xdr:rowOff>
    </xdr:from>
    <xdr:to>
      <xdr:col>0</xdr:col>
      <xdr:colOff>350521</xdr:colOff>
      <xdr:row>38</xdr:row>
      <xdr:rowOff>49912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DB3A09E-14D0-4D5D-A5D4-4BFF93BFF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1" y="4631654"/>
          <a:ext cx="297180" cy="2950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3113762</xdr:colOff>
      <xdr:row>1</xdr:row>
      <xdr:rowOff>169267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2162" cy="1022707"/>
        </a:xfrm>
        <a:prstGeom prst="rect">
          <a:avLst/>
        </a:prstGeom>
      </xdr:spPr>
    </xdr:pic>
    <xdr:clientData/>
  </xdr:twoCellAnchor>
  <xdr:twoCellAnchor>
    <xdr:from>
      <xdr:col>1</xdr:col>
      <xdr:colOff>2293620</xdr:colOff>
      <xdr:row>0</xdr:row>
      <xdr:rowOff>634804</xdr:rowOff>
    </xdr:from>
    <xdr:to>
      <xdr:col>1</xdr:col>
      <xdr:colOff>3025140</xdr:colOff>
      <xdr:row>1</xdr:row>
      <xdr:rowOff>82815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4922520" y="634804"/>
          <a:ext cx="731520" cy="298911"/>
          <a:chOff x="5341620" y="502920"/>
          <a:chExt cx="1051560" cy="433336"/>
        </a:xfrm>
      </xdr:grpSpPr>
      <xdr:sp macro="" textlink="">
        <xdr:nvSpPr>
          <xdr:cNvPr id="4" name="Retângulo Arredondado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5387340" y="548640"/>
            <a:ext cx="1005840" cy="387616"/>
          </a:xfrm>
          <a:prstGeom prst="round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5" name="Retângulo Arredondado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>
            <a:off x="5341620" y="502920"/>
            <a:ext cx="1005840" cy="387616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Início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705842</xdr:colOff>
      <xdr:row>2</xdr:row>
      <xdr:rowOff>9247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2162" cy="1022707"/>
        </a:xfrm>
        <a:prstGeom prst="rect">
          <a:avLst/>
        </a:prstGeom>
      </xdr:spPr>
    </xdr:pic>
    <xdr:clientData/>
  </xdr:twoCellAnchor>
  <xdr:twoCellAnchor>
    <xdr:from>
      <xdr:col>2</xdr:col>
      <xdr:colOff>632460</xdr:colOff>
      <xdr:row>0</xdr:row>
      <xdr:rowOff>647322</xdr:rowOff>
    </xdr:from>
    <xdr:to>
      <xdr:col>2</xdr:col>
      <xdr:colOff>1463040</xdr:colOff>
      <xdr:row>1</xdr:row>
      <xdr:rowOff>159015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/>
      </xdr:nvGrpSpPr>
      <xdr:grpSpPr>
        <a:xfrm>
          <a:off x="6029960" y="647322"/>
          <a:ext cx="830580" cy="337193"/>
          <a:chOff x="5341620" y="502920"/>
          <a:chExt cx="1051560" cy="433336"/>
        </a:xfrm>
      </xdr:grpSpPr>
      <xdr:sp macro="" textlink="">
        <xdr:nvSpPr>
          <xdr:cNvPr id="4" name="Retângulo Arredondado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>
            <a:off x="5387340" y="548640"/>
            <a:ext cx="1005840" cy="387616"/>
          </a:xfrm>
          <a:prstGeom prst="round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5" name="Retângulo Arredondado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/>
        </xdr:nvSpPr>
        <xdr:spPr>
          <a:xfrm>
            <a:off x="5341620" y="502920"/>
            <a:ext cx="1005840" cy="387616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Início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919202</xdr:colOff>
      <xdr:row>1</xdr:row>
      <xdr:rowOff>169267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2162" cy="1022707"/>
        </a:xfrm>
        <a:prstGeom prst="rect">
          <a:avLst/>
        </a:prstGeom>
      </xdr:spPr>
    </xdr:pic>
    <xdr:clientData/>
  </xdr:twoCellAnchor>
  <xdr:twoCellAnchor>
    <xdr:from>
      <xdr:col>2</xdr:col>
      <xdr:colOff>883920</xdr:colOff>
      <xdr:row>0</xdr:row>
      <xdr:rowOff>634804</xdr:rowOff>
    </xdr:from>
    <xdr:to>
      <xdr:col>2</xdr:col>
      <xdr:colOff>1615440</xdr:colOff>
      <xdr:row>1</xdr:row>
      <xdr:rowOff>82815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/>
      </xdr:nvGrpSpPr>
      <xdr:grpSpPr>
        <a:xfrm>
          <a:off x="6040120" y="634804"/>
          <a:ext cx="731520" cy="298911"/>
          <a:chOff x="5341620" y="502920"/>
          <a:chExt cx="1051560" cy="433336"/>
        </a:xfrm>
      </xdr:grpSpPr>
      <xdr:sp macro="" textlink="">
        <xdr:nvSpPr>
          <xdr:cNvPr id="4" name="Retângulo Arredondado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/>
        </xdr:nvSpPr>
        <xdr:spPr>
          <a:xfrm>
            <a:off x="5387340" y="548640"/>
            <a:ext cx="1005840" cy="387616"/>
          </a:xfrm>
          <a:prstGeom prst="round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5" name="Retângulo Arredondado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/>
        </xdr:nvSpPr>
        <xdr:spPr>
          <a:xfrm>
            <a:off x="5341620" y="502920"/>
            <a:ext cx="1005840" cy="387616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Início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540107</xdr:colOff>
      <xdr:row>1</xdr:row>
      <xdr:rowOff>169267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52162" cy="1022707"/>
        </a:xfrm>
        <a:prstGeom prst="rect">
          <a:avLst/>
        </a:prstGeom>
      </xdr:spPr>
    </xdr:pic>
    <xdr:clientData/>
  </xdr:twoCellAnchor>
  <xdr:twoCellAnchor>
    <xdr:from>
      <xdr:col>6</xdr:col>
      <xdr:colOff>274320</xdr:colOff>
      <xdr:row>0</xdr:row>
      <xdr:rowOff>634804</xdr:rowOff>
    </xdr:from>
    <xdr:to>
      <xdr:col>7</xdr:col>
      <xdr:colOff>396240</xdr:colOff>
      <xdr:row>1</xdr:row>
      <xdr:rowOff>82815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pSpPr/>
      </xdr:nvGrpSpPr>
      <xdr:grpSpPr>
        <a:xfrm>
          <a:off x="5862320" y="634804"/>
          <a:ext cx="795020" cy="298911"/>
          <a:chOff x="5341620" y="502920"/>
          <a:chExt cx="1051560" cy="433336"/>
        </a:xfrm>
      </xdr:grpSpPr>
      <xdr:sp macro="" textlink="">
        <xdr:nvSpPr>
          <xdr:cNvPr id="4" name="Retângulo Arredondado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/>
        </xdr:nvSpPr>
        <xdr:spPr>
          <a:xfrm>
            <a:off x="5387340" y="548640"/>
            <a:ext cx="1005840" cy="387616"/>
          </a:xfrm>
          <a:prstGeom prst="roundRect">
            <a:avLst/>
          </a:prstGeom>
          <a:solidFill>
            <a:schemeClr val="accent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endParaRPr lang="pt-BR" sz="12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5" name="Retângulo Arredondado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/>
        </xdr:nvSpPr>
        <xdr:spPr>
          <a:xfrm>
            <a:off x="5341620" y="502920"/>
            <a:ext cx="1005840" cy="387616"/>
          </a:xfrm>
          <a:prstGeom prst="roundRect">
            <a:avLst/>
          </a:prstGeom>
          <a:solidFill>
            <a:srgbClr val="FFCD2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lang="pt-BR" sz="1200" b="1">
                <a:solidFill>
                  <a:sysClr val="windowText" lastClr="000000"/>
                </a:solidFill>
              </a:rPr>
              <a:t>Início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8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M35"/>
  <sheetViews>
    <sheetView showGridLines="0" topLeftCell="A8" workbookViewId="0"/>
  </sheetViews>
  <sheetFormatPr baseColWidth="10" defaultColWidth="8.83203125" defaultRowHeight="15" x14ac:dyDescent="0.2"/>
  <cols>
    <col min="11" max="11" width="8.83203125" customWidth="1"/>
    <col min="12" max="12" width="10.5" bestFit="1" customWidth="1"/>
  </cols>
  <sheetData>
    <row r="1" spans="1:13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97"/>
      <c r="L5" s="97"/>
      <c r="M5" s="12"/>
    </row>
    <row r="6" spans="1:13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03"/>
      <c r="L6" s="104"/>
      <c r="M6" s="104"/>
    </row>
    <row r="7" spans="1:13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01"/>
      <c r="L7" s="102"/>
      <c r="M7" s="102"/>
    </row>
    <row r="9" spans="1:13" ht="41" customHeight="1" x14ac:dyDescent="0.2">
      <c r="A9" s="125" t="s">
        <v>146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3" ht="23" customHeight="1" x14ac:dyDescent="0.2">
      <c r="A10" s="125" t="s">
        <v>155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34" spans="1:2" x14ac:dyDescent="0.2">
      <c r="A34" s="98"/>
      <c r="B34" s="98"/>
    </row>
    <row r="35" spans="1:2" x14ac:dyDescent="0.2">
      <c r="A35" s="99"/>
      <c r="B35" s="100"/>
    </row>
  </sheetData>
  <mergeCells count="2">
    <mergeCell ref="A9:K9"/>
    <mergeCell ref="A10:K10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A1:E46"/>
  <sheetViews>
    <sheetView showGridLines="0" workbookViewId="0">
      <selection activeCell="G11" sqref="G11"/>
    </sheetView>
  </sheetViews>
  <sheetFormatPr baseColWidth="10" defaultColWidth="8.83203125" defaultRowHeight="15" x14ac:dyDescent="0.2"/>
  <cols>
    <col min="1" max="1" width="22.5" customWidth="1"/>
    <col min="2" max="2" width="24.6640625" customWidth="1"/>
    <col min="3" max="3" width="3.6640625" customWidth="1"/>
    <col min="4" max="4" width="27.33203125" customWidth="1"/>
    <col min="5" max="5" width="18.33203125" customWidth="1"/>
  </cols>
  <sheetData>
    <row r="1" spans="1:5" ht="67.25" customHeight="1" x14ac:dyDescent="0.2">
      <c r="A1" s="12"/>
      <c r="B1" s="12"/>
      <c r="C1" s="12"/>
      <c r="D1" s="12"/>
      <c r="E1" s="12"/>
    </row>
    <row r="2" spans="1:5" x14ac:dyDescent="0.2">
      <c r="A2" s="12"/>
      <c r="B2" s="12"/>
      <c r="C2" s="12"/>
      <c r="D2" s="12"/>
      <c r="E2" s="12"/>
    </row>
    <row r="5" spans="1:5" ht="16" thickBot="1" x14ac:dyDescent="0.25"/>
    <row r="6" spans="1:5" ht="27" customHeight="1" x14ac:dyDescent="0.2">
      <c r="A6" s="65" t="s">
        <v>72</v>
      </c>
      <c r="B6" s="66"/>
      <c r="C6" s="66"/>
      <c r="D6" s="66"/>
      <c r="E6" s="66"/>
    </row>
    <row r="7" spans="1:5" ht="21.5" customHeight="1" thickBot="1" x14ac:dyDescent="0.25">
      <c r="A7" s="61" t="s">
        <v>73</v>
      </c>
      <c r="B7" s="62"/>
      <c r="C7" s="62"/>
      <c r="D7" s="63" t="s">
        <v>76</v>
      </c>
      <c r="E7" s="64"/>
    </row>
    <row r="8" spans="1:5" ht="20" customHeight="1" x14ac:dyDescent="0.2">
      <c r="A8" s="38" t="s">
        <v>74</v>
      </c>
      <c r="B8" s="43"/>
      <c r="C8" s="43"/>
      <c r="D8" s="67" t="s">
        <v>77</v>
      </c>
      <c r="E8" s="70"/>
    </row>
    <row r="9" spans="1:5" ht="20" customHeight="1" x14ac:dyDescent="0.2">
      <c r="A9" s="3" t="s">
        <v>75</v>
      </c>
      <c r="B9" s="43">
        <v>10</v>
      </c>
      <c r="C9" s="43"/>
      <c r="D9" s="60" t="s">
        <v>83</v>
      </c>
      <c r="E9" s="71">
        <v>3000</v>
      </c>
    </row>
    <row r="10" spans="1:5" ht="20" customHeight="1" x14ac:dyDescent="0.2">
      <c r="A10" s="3" t="s">
        <v>78</v>
      </c>
      <c r="B10" s="43">
        <v>0</v>
      </c>
      <c r="C10" s="43"/>
      <c r="D10" s="60" t="s">
        <v>82</v>
      </c>
      <c r="E10" s="71">
        <v>7000</v>
      </c>
    </row>
    <row r="11" spans="1:5" ht="20" customHeight="1" x14ac:dyDescent="0.2">
      <c r="A11" s="3"/>
      <c r="B11" s="43"/>
      <c r="C11" s="43"/>
      <c r="D11" s="60" t="s">
        <v>84</v>
      </c>
      <c r="E11" s="71">
        <v>12000</v>
      </c>
    </row>
    <row r="12" spans="1:5" ht="20" customHeight="1" x14ac:dyDescent="0.2">
      <c r="A12" s="38" t="s">
        <v>79</v>
      </c>
      <c r="B12" s="56"/>
      <c r="C12" s="56"/>
      <c r="D12" s="67" t="s">
        <v>77</v>
      </c>
      <c r="E12" s="71"/>
    </row>
    <row r="13" spans="1:5" ht="20" customHeight="1" x14ac:dyDescent="0.2">
      <c r="A13" s="3" t="s">
        <v>80</v>
      </c>
      <c r="B13" s="43">
        <v>30000</v>
      </c>
      <c r="C13" s="43"/>
      <c r="D13" s="60" t="s">
        <v>82</v>
      </c>
      <c r="E13" s="71">
        <v>18000</v>
      </c>
    </row>
    <row r="14" spans="1:5" ht="20" customHeight="1" x14ac:dyDescent="0.2">
      <c r="A14" s="3" t="s">
        <v>81</v>
      </c>
      <c r="B14" s="43">
        <v>200000</v>
      </c>
      <c r="C14" s="43"/>
      <c r="D14" s="60" t="s">
        <v>84</v>
      </c>
      <c r="E14" s="71">
        <v>150000</v>
      </c>
    </row>
    <row r="15" spans="1:5" ht="20" customHeight="1" x14ac:dyDescent="0.2">
      <c r="A15" s="3"/>
      <c r="B15" s="43"/>
      <c r="C15" s="43"/>
      <c r="D15" s="60"/>
      <c r="E15" s="71"/>
    </row>
    <row r="16" spans="1:5" ht="20" customHeight="1" x14ac:dyDescent="0.2">
      <c r="A16" s="3"/>
      <c r="B16" s="43"/>
      <c r="C16" s="43"/>
      <c r="D16" s="67" t="s">
        <v>85</v>
      </c>
      <c r="E16" s="71"/>
    </row>
    <row r="17" spans="1:5" ht="20" customHeight="1" thickBot="1" x14ac:dyDescent="0.25">
      <c r="A17" s="3"/>
      <c r="B17" s="43"/>
      <c r="C17" s="43"/>
      <c r="D17" s="60" t="s">
        <v>86</v>
      </c>
      <c r="E17" s="71">
        <v>51000</v>
      </c>
    </row>
    <row r="18" spans="1:5" s="68" customFormat="1" ht="20" customHeight="1" thickBot="1" x14ac:dyDescent="0.25">
      <c r="A18" s="57" t="s">
        <v>51</v>
      </c>
      <c r="B18" s="58">
        <f>SUM(B9:B17)</f>
        <v>230010</v>
      </c>
      <c r="C18" s="58"/>
      <c r="D18" s="59"/>
      <c r="E18" s="69">
        <f>SUM(E8:E17)</f>
        <v>241000</v>
      </c>
    </row>
    <row r="19" spans="1:5" ht="20" customHeight="1" x14ac:dyDescent="0.2">
      <c r="A19" s="1"/>
      <c r="B19" s="1"/>
      <c r="C19" s="1"/>
      <c r="D19" s="2"/>
    </row>
    <row r="20" spans="1:5" ht="20" customHeight="1" x14ac:dyDescent="0.2">
      <c r="A20" s="1"/>
      <c r="B20" s="1"/>
      <c r="C20" s="1"/>
      <c r="D20" s="2"/>
    </row>
    <row r="21" spans="1:5" ht="20" customHeight="1" x14ac:dyDescent="0.2">
      <c r="A21" s="1"/>
      <c r="B21" s="1"/>
      <c r="C21" s="1"/>
      <c r="D21" s="2"/>
    </row>
    <row r="22" spans="1:5" ht="20" customHeight="1" x14ac:dyDescent="0.2">
      <c r="A22" s="1"/>
      <c r="B22" s="1"/>
      <c r="C22" s="1"/>
      <c r="D22" s="2"/>
    </row>
    <row r="23" spans="1:5" ht="20" customHeight="1" x14ac:dyDescent="0.2">
      <c r="A23" s="1"/>
      <c r="B23" s="1"/>
      <c r="C23" s="1"/>
      <c r="D23" s="2"/>
    </row>
    <row r="24" spans="1:5" ht="20" customHeight="1" x14ac:dyDescent="0.2">
      <c r="A24" s="1"/>
      <c r="B24" s="1"/>
      <c r="C24" s="1"/>
      <c r="D24" s="2"/>
    </row>
    <row r="25" spans="1:5" ht="20" customHeight="1" x14ac:dyDescent="0.2">
      <c r="A25" s="1"/>
      <c r="B25" s="1"/>
      <c r="C25" s="1"/>
      <c r="D25" s="2"/>
    </row>
    <row r="26" spans="1:5" ht="20" customHeight="1" x14ac:dyDescent="0.2">
      <c r="A26" s="1"/>
      <c r="B26" s="1"/>
      <c r="C26" s="1"/>
      <c r="D26" s="2"/>
    </row>
    <row r="27" spans="1:5" ht="20" customHeight="1" x14ac:dyDescent="0.2">
      <c r="A27" s="1"/>
      <c r="B27" s="1"/>
      <c r="C27" s="1"/>
      <c r="D27" s="2"/>
    </row>
    <row r="28" spans="1:5" ht="20" customHeight="1" x14ac:dyDescent="0.2">
      <c r="A28" s="1"/>
      <c r="B28" s="1"/>
      <c r="C28" s="1"/>
      <c r="D28" s="2"/>
    </row>
    <row r="29" spans="1:5" ht="20" customHeight="1" x14ac:dyDescent="0.2">
      <c r="A29" s="1"/>
      <c r="B29" s="1"/>
      <c r="C29" s="1"/>
      <c r="D29" s="2"/>
    </row>
    <row r="30" spans="1:5" ht="20" customHeight="1" x14ac:dyDescent="0.2">
      <c r="A30" s="1"/>
      <c r="B30" s="1"/>
      <c r="C30" s="1"/>
      <c r="D30" s="2"/>
    </row>
    <row r="31" spans="1:5" ht="20" customHeight="1" x14ac:dyDescent="0.2">
      <c r="A31" s="1"/>
      <c r="B31" s="1"/>
      <c r="C31" s="1"/>
      <c r="D31" s="2"/>
    </row>
    <row r="32" spans="1:5" ht="20" customHeight="1" x14ac:dyDescent="0.2">
      <c r="A32" s="1"/>
      <c r="B32" s="1"/>
      <c r="C32" s="1"/>
      <c r="D32" s="2"/>
    </row>
    <row r="33" spans="1:4" ht="20" customHeight="1" x14ac:dyDescent="0.2">
      <c r="A33" s="1"/>
      <c r="B33" s="1"/>
      <c r="C33" s="1"/>
      <c r="D33" s="2"/>
    </row>
    <row r="34" spans="1:4" ht="20" customHeight="1" x14ac:dyDescent="0.2">
      <c r="A34" s="1"/>
      <c r="B34" s="1"/>
      <c r="C34" s="1"/>
      <c r="D34" s="2"/>
    </row>
    <row r="35" spans="1:4" ht="20" customHeight="1" x14ac:dyDescent="0.2">
      <c r="A35" s="1"/>
      <c r="B35" s="1"/>
      <c r="C35" s="1"/>
      <c r="D35" s="2"/>
    </row>
    <row r="36" spans="1:4" ht="20" customHeight="1" x14ac:dyDescent="0.2">
      <c r="A36" s="1"/>
      <c r="B36" s="1"/>
      <c r="C36" s="1"/>
      <c r="D36" s="2"/>
    </row>
    <row r="37" spans="1:4" ht="20" customHeight="1" x14ac:dyDescent="0.2">
      <c r="A37" s="1"/>
      <c r="B37" s="1"/>
      <c r="C37" s="1"/>
      <c r="D37" s="2"/>
    </row>
    <row r="38" spans="1:4" ht="20" customHeight="1" x14ac:dyDescent="0.2">
      <c r="A38" s="1"/>
      <c r="B38" s="1"/>
      <c r="C38" s="1"/>
      <c r="D38" s="2"/>
    </row>
    <row r="39" spans="1:4" ht="20" customHeight="1" x14ac:dyDescent="0.2">
      <c r="A39" s="1"/>
      <c r="B39" s="1"/>
      <c r="C39" s="1"/>
      <c r="D39" s="2"/>
    </row>
    <row r="40" spans="1:4" ht="20" customHeight="1" x14ac:dyDescent="0.2">
      <c r="A40" s="1"/>
      <c r="B40" s="1"/>
      <c r="C40" s="1"/>
      <c r="D40" s="2"/>
    </row>
    <row r="41" spans="1:4" ht="20" customHeight="1" x14ac:dyDescent="0.2">
      <c r="A41" s="1"/>
      <c r="B41" s="1"/>
      <c r="C41" s="1"/>
      <c r="D41" s="2"/>
    </row>
    <row r="42" spans="1:4" ht="20" customHeight="1" x14ac:dyDescent="0.2">
      <c r="A42" s="1"/>
      <c r="B42" s="1"/>
      <c r="C42" s="1"/>
      <c r="D42" s="2"/>
    </row>
    <row r="43" spans="1:4" ht="20" customHeight="1" x14ac:dyDescent="0.2">
      <c r="A43" s="1"/>
      <c r="B43" s="1"/>
      <c r="C43" s="1"/>
      <c r="D43" s="1"/>
    </row>
    <row r="44" spans="1:4" ht="20" customHeight="1" x14ac:dyDescent="0.2">
      <c r="A44" s="1"/>
      <c r="B44" s="1"/>
      <c r="C44" s="1"/>
      <c r="D44" s="1"/>
    </row>
    <row r="45" spans="1:4" ht="20" customHeight="1" x14ac:dyDescent="0.2">
      <c r="A45" s="1"/>
      <c r="B45" s="1"/>
      <c r="C45" s="1"/>
      <c r="D45" s="1"/>
    </row>
    <row r="46" spans="1:4" ht="20" customHeight="1" x14ac:dyDescent="0.2">
      <c r="A46" s="1"/>
      <c r="B46" s="1"/>
      <c r="C46" s="1"/>
      <c r="D46" s="1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/>
  </sheetPr>
  <dimension ref="A1:G33"/>
  <sheetViews>
    <sheetView showGridLines="0" workbookViewId="0">
      <selection activeCell="D6" sqref="D6"/>
    </sheetView>
  </sheetViews>
  <sheetFormatPr baseColWidth="10" defaultColWidth="8.83203125" defaultRowHeight="15" x14ac:dyDescent="0.2"/>
  <cols>
    <col min="1" max="1" width="21.5" customWidth="1"/>
    <col min="2" max="2" width="26.5" customWidth="1"/>
    <col min="3" max="3" width="4.6640625" customWidth="1"/>
    <col min="4" max="4" width="8.33203125" customWidth="1"/>
  </cols>
  <sheetData>
    <row r="1" spans="1:7" ht="67.25" customHeight="1" x14ac:dyDescent="0.2">
      <c r="A1" s="12"/>
      <c r="B1" s="12"/>
      <c r="C1" s="12"/>
      <c r="D1" s="12"/>
      <c r="E1" s="12"/>
      <c r="F1" s="12"/>
      <c r="G1" s="12"/>
    </row>
    <row r="2" spans="1:7" x14ac:dyDescent="0.2">
      <c r="A2" s="12"/>
      <c r="B2" s="12"/>
      <c r="C2" s="12"/>
      <c r="D2" s="12"/>
      <c r="E2" s="12"/>
      <c r="F2" s="12"/>
      <c r="G2" s="12"/>
    </row>
    <row r="5" spans="1:7" ht="42.5" customHeight="1" x14ac:dyDescent="0.2">
      <c r="A5" s="50" t="s">
        <v>87</v>
      </c>
      <c r="B5" s="51" t="s">
        <v>74</v>
      </c>
      <c r="C5" s="54"/>
    </row>
    <row r="6" spans="1:7" ht="27" customHeight="1" x14ac:dyDescent="0.2">
      <c r="A6" s="54"/>
      <c r="B6" s="55" t="s">
        <v>88</v>
      </c>
      <c r="C6" s="54"/>
    </row>
    <row r="7" spans="1:7" ht="16" x14ac:dyDescent="0.2">
      <c r="A7" s="54"/>
      <c r="B7" s="50"/>
      <c r="C7" s="54"/>
    </row>
    <row r="8" spans="1:7" ht="20" customHeight="1" x14ac:dyDescent="0.2">
      <c r="A8" s="1"/>
      <c r="B8" s="1"/>
    </row>
    <row r="9" spans="1:7" ht="29.5" customHeight="1" x14ac:dyDescent="0.2">
      <c r="A9" s="44" t="s">
        <v>87</v>
      </c>
      <c r="B9" s="48">
        <v>7000</v>
      </c>
      <c r="C9" s="45" t="s">
        <v>71</v>
      </c>
      <c r="D9" s="72">
        <f>B9/B10</f>
        <v>7.9033532798916122</v>
      </c>
    </row>
    <row r="10" spans="1:7" ht="20" customHeight="1" x14ac:dyDescent="0.2">
      <c r="B10" s="115">
        <f>Despesas!B36</f>
        <v>885.69999999999993</v>
      </c>
    </row>
    <row r="11" spans="1:7" ht="20" customHeight="1" x14ac:dyDescent="0.2">
      <c r="A11" s="1"/>
      <c r="B11" s="1"/>
    </row>
    <row r="12" spans="1:7" ht="20" customHeight="1" x14ac:dyDescent="0.2">
      <c r="A12" s="1"/>
      <c r="B12" s="1"/>
    </row>
    <row r="13" spans="1:7" ht="20" customHeight="1" x14ac:dyDescent="0.2">
      <c r="A13" s="1"/>
      <c r="B13" s="1"/>
    </row>
    <row r="14" spans="1:7" ht="20" customHeight="1" x14ac:dyDescent="0.2">
      <c r="A14" s="1"/>
      <c r="B14" s="1"/>
    </row>
    <row r="15" spans="1:7" ht="20" customHeight="1" x14ac:dyDescent="0.2">
      <c r="A15" s="1"/>
      <c r="B15" s="1"/>
    </row>
    <row r="16" spans="1:7" ht="20" customHeight="1" x14ac:dyDescent="0.2">
      <c r="A16" s="1"/>
      <c r="B16" s="1"/>
    </row>
    <row r="17" spans="1:2" ht="20" customHeight="1" x14ac:dyDescent="0.2">
      <c r="A17" s="1"/>
      <c r="B17" s="1"/>
    </row>
    <row r="18" spans="1:2" ht="20" customHeight="1" x14ac:dyDescent="0.2">
      <c r="A18" s="1"/>
      <c r="B18" s="1"/>
    </row>
    <row r="19" spans="1:2" ht="20" customHeight="1" x14ac:dyDescent="0.2">
      <c r="A19" s="1"/>
      <c r="B19" s="1"/>
    </row>
    <row r="20" spans="1:2" ht="20" customHeight="1" x14ac:dyDescent="0.2">
      <c r="A20" s="1"/>
      <c r="B20" s="1"/>
    </row>
    <row r="21" spans="1:2" ht="20" customHeight="1" x14ac:dyDescent="0.2">
      <c r="A21" s="1"/>
      <c r="B21" s="1"/>
    </row>
    <row r="22" spans="1:2" ht="20" customHeight="1" x14ac:dyDescent="0.2">
      <c r="A22" s="1"/>
      <c r="B22" s="1"/>
    </row>
    <row r="23" spans="1:2" ht="20" customHeight="1" x14ac:dyDescent="0.2">
      <c r="A23" s="1"/>
      <c r="B23" s="1"/>
    </row>
    <row r="24" spans="1:2" ht="20" customHeight="1" x14ac:dyDescent="0.2">
      <c r="A24" s="1"/>
      <c r="B24" s="1"/>
    </row>
    <row r="25" spans="1:2" ht="20" customHeight="1" x14ac:dyDescent="0.2">
      <c r="A25" s="1"/>
      <c r="B25" s="1"/>
    </row>
    <row r="26" spans="1:2" ht="20" customHeight="1" x14ac:dyDescent="0.2">
      <c r="A26" s="1"/>
      <c r="B26" s="1"/>
    </row>
    <row r="27" spans="1:2" ht="20" customHeight="1" x14ac:dyDescent="0.2">
      <c r="A27" s="1"/>
      <c r="B27" s="1"/>
    </row>
    <row r="28" spans="1:2" ht="20" customHeight="1" x14ac:dyDescent="0.2">
      <c r="A28" s="1"/>
      <c r="B28" s="1"/>
    </row>
    <row r="29" spans="1:2" ht="20" customHeight="1" x14ac:dyDescent="0.2">
      <c r="A29" s="1"/>
      <c r="B29" s="1"/>
    </row>
    <row r="30" spans="1:2" ht="20" customHeight="1" x14ac:dyDescent="0.2">
      <c r="A30" s="1"/>
      <c r="B30" s="1"/>
    </row>
    <row r="31" spans="1:2" ht="20" customHeight="1" x14ac:dyDescent="0.2">
      <c r="A31" s="1"/>
      <c r="B31" s="1"/>
    </row>
    <row r="32" spans="1:2" ht="20" customHeight="1" x14ac:dyDescent="0.2">
      <c r="A32" s="1"/>
      <c r="B32" s="1"/>
    </row>
    <row r="33" spans="1:2" ht="20" customHeight="1" x14ac:dyDescent="0.2">
      <c r="A33" s="1"/>
      <c r="B33" s="1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DF29B8"/>
  </sheetPr>
  <dimension ref="A1:G33"/>
  <sheetViews>
    <sheetView showGridLines="0" workbookViewId="0">
      <selection activeCell="B9" sqref="B9"/>
    </sheetView>
  </sheetViews>
  <sheetFormatPr baseColWidth="10" defaultColWidth="8.83203125" defaultRowHeight="15" x14ac:dyDescent="0.2"/>
  <cols>
    <col min="1" max="1" width="21.5" customWidth="1"/>
    <col min="2" max="2" width="26.5" customWidth="1"/>
    <col min="3" max="3" width="4.6640625" customWidth="1"/>
    <col min="4" max="4" width="8.33203125" customWidth="1"/>
  </cols>
  <sheetData>
    <row r="1" spans="1:7" ht="67.25" customHeight="1" x14ac:dyDescent="0.2">
      <c r="A1" s="12"/>
      <c r="B1" s="12"/>
      <c r="C1" s="12"/>
      <c r="D1" s="12"/>
      <c r="E1" s="12"/>
      <c r="F1" s="12"/>
      <c r="G1" s="12"/>
    </row>
    <row r="2" spans="1:7" x14ac:dyDescent="0.2">
      <c r="A2" s="12"/>
      <c r="B2" s="12"/>
      <c r="C2" s="12"/>
      <c r="D2" s="12"/>
      <c r="E2" s="12"/>
      <c r="F2" s="12"/>
      <c r="G2" s="12"/>
    </row>
    <row r="5" spans="1:7" ht="42.5" customHeight="1" x14ac:dyDescent="0.2">
      <c r="A5" s="50" t="s">
        <v>91</v>
      </c>
      <c r="B5" s="51" t="s">
        <v>74</v>
      </c>
      <c r="C5" s="54"/>
    </row>
    <row r="6" spans="1:7" ht="27" customHeight="1" x14ac:dyDescent="0.2">
      <c r="A6" s="54"/>
      <c r="B6" s="55" t="s">
        <v>89</v>
      </c>
      <c r="C6" s="54"/>
    </row>
    <row r="7" spans="1:7" ht="16" x14ac:dyDescent="0.2">
      <c r="A7" s="54"/>
      <c r="B7" s="50"/>
      <c r="C7" s="54"/>
    </row>
    <row r="8" spans="1:7" ht="20" customHeight="1" x14ac:dyDescent="0.2">
      <c r="A8" s="1"/>
      <c r="B8" s="1"/>
    </row>
    <row r="9" spans="1:7" ht="29.5" customHeight="1" x14ac:dyDescent="0.2">
      <c r="A9" s="44" t="s">
        <v>91</v>
      </c>
      <c r="B9" s="73">
        <v>11000</v>
      </c>
      <c r="C9" s="45" t="s">
        <v>71</v>
      </c>
      <c r="D9" s="72">
        <f>B9/B10</f>
        <v>0.5</v>
      </c>
    </row>
    <row r="10" spans="1:7" ht="20" customHeight="1" x14ac:dyDescent="0.2">
      <c r="B10" s="74">
        <v>22000</v>
      </c>
    </row>
    <row r="11" spans="1:7" ht="20" customHeight="1" x14ac:dyDescent="0.2">
      <c r="A11" s="1"/>
      <c r="B11" s="1"/>
    </row>
    <row r="12" spans="1:7" ht="20" customHeight="1" x14ac:dyDescent="0.2">
      <c r="A12" s="1"/>
      <c r="B12" s="1"/>
    </row>
    <row r="13" spans="1:7" ht="20" customHeight="1" x14ac:dyDescent="0.2">
      <c r="A13" s="1"/>
      <c r="B13" s="1"/>
    </row>
    <row r="14" spans="1:7" ht="20" customHeight="1" x14ac:dyDescent="0.2">
      <c r="A14" s="1"/>
      <c r="B14" s="1"/>
    </row>
    <row r="15" spans="1:7" ht="20" customHeight="1" x14ac:dyDescent="0.2">
      <c r="A15" s="1"/>
      <c r="B15" s="1"/>
    </row>
    <row r="16" spans="1:7" ht="20" customHeight="1" x14ac:dyDescent="0.2">
      <c r="A16" s="1"/>
      <c r="B16" s="1"/>
    </row>
    <row r="17" spans="1:2" ht="20" customHeight="1" x14ac:dyDescent="0.2">
      <c r="A17" s="1"/>
      <c r="B17" s="1"/>
    </row>
    <row r="18" spans="1:2" ht="20" customHeight="1" x14ac:dyDescent="0.2">
      <c r="A18" s="1"/>
      <c r="B18" s="1"/>
    </row>
    <row r="19" spans="1:2" ht="20" customHeight="1" x14ac:dyDescent="0.2">
      <c r="A19" s="1"/>
      <c r="B19" s="1"/>
    </row>
    <row r="20" spans="1:2" ht="20" customHeight="1" x14ac:dyDescent="0.2">
      <c r="A20" s="1"/>
      <c r="B20" s="1"/>
    </row>
    <row r="21" spans="1:2" ht="20" customHeight="1" x14ac:dyDescent="0.2">
      <c r="A21" s="1"/>
      <c r="B21" s="1"/>
    </row>
    <row r="22" spans="1:2" ht="20" customHeight="1" x14ac:dyDescent="0.2">
      <c r="A22" s="1"/>
      <c r="B22" s="1"/>
    </row>
    <row r="23" spans="1:2" ht="20" customHeight="1" x14ac:dyDescent="0.2">
      <c r="A23" s="1"/>
      <c r="B23" s="1"/>
    </row>
    <row r="24" spans="1:2" ht="20" customHeight="1" x14ac:dyDescent="0.2">
      <c r="A24" s="1"/>
      <c r="B24" s="1"/>
    </row>
    <row r="25" spans="1:2" ht="20" customHeight="1" x14ac:dyDescent="0.2">
      <c r="A25" s="1"/>
      <c r="B25" s="1"/>
    </row>
    <row r="26" spans="1:2" ht="20" customHeight="1" x14ac:dyDescent="0.2">
      <c r="A26" s="1"/>
      <c r="B26" s="1"/>
    </row>
    <row r="27" spans="1:2" ht="20" customHeight="1" x14ac:dyDescent="0.2">
      <c r="A27" s="1"/>
      <c r="B27" s="1"/>
    </row>
    <row r="28" spans="1:2" ht="20" customHeight="1" x14ac:dyDescent="0.2">
      <c r="A28" s="1"/>
      <c r="B28" s="1"/>
    </row>
    <row r="29" spans="1:2" ht="20" customHeight="1" x14ac:dyDescent="0.2">
      <c r="A29" s="1"/>
      <c r="B29" s="1"/>
    </row>
    <row r="30" spans="1:2" ht="20" customHeight="1" x14ac:dyDescent="0.2">
      <c r="A30" s="1"/>
      <c r="B30" s="1"/>
    </row>
    <row r="31" spans="1:2" ht="20" customHeight="1" x14ac:dyDescent="0.2">
      <c r="A31" s="1"/>
      <c r="B31" s="1"/>
    </row>
    <row r="32" spans="1:2" ht="20" customHeight="1" x14ac:dyDescent="0.2">
      <c r="A32" s="1"/>
      <c r="B32" s="1"/>
    </row>
    <row r="33" spans="1:2" ht="20" customHeight="1" x14ac:dyDescent="0.2">
      <c r="A33" s="1"/>
      <c r="B33" s="1"/>
    </row>
  </sheetData>
  <conditionalFormatting sqref="D9">
    <cfRule type="cellIs" dxfId="1" priority="1" operator="lessThan">
      <formula>0.99999</formula>
    </cfRule>
    <cfRule type="cellIs" dxfId="0" priority="2" operator="greaterThan">
      <formula>0.99999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G33"/>
  <sheetViews>
    <sheetView showGridLines="0" workbookViewId="0">
      <selection activeCell="B9" sqref="B9"/>
    </sheetView>
  </sheetViews>
  <sheetFormatPr baseColWidth="10" defaultColWidth="8.83203125" defaultRowHeight="15" x14ac:dyDescent="0.2"/>
  <cols>
    <col min="1" max="1" width="26.6640625" customWidth="1"/>
    <col min="2" max="2" width="26.5" customWidth="1"/>
    <col min="3" max="3" width="5.1640625" customWidth="1"/>
    <col min="4" max="4" width="8.1640625" customWidth="1"/>
    <col min="5" max="5" width="4" customWidth="1"/>
  </cols>
  <sheetData>
    <row r="1" spans="1:7" ht="67.25" customHeight="1" x14ac:dyDescent="0.2">
      <c r="A1" s="12"/>
      <c r="B1" s="12"/>
      <c r="C1" s="12"/>
      <c r="D1" s="12"/>
      <c r="E1" s="12"/>
      <c r="F1" s="12"/>
      <c r="G1" s="12"/>
    </row>
    <row r="2" spans="1:7" x14ac:dyDescent="0.2">
      <c r="A2" s="12"/>
      <c r="B2" s="12"/>
      <c r="C2" s="12"/>
      <c r="D2" s="12"/>
      <c r="E2" s="12"/>
      <c r="F2" s="12"/>
      <c r="G2" s="12"/>
    </row>
    <row r="5" spans="1:7" ht="42.5" customHeight="1" x14ac:dyDescent="0.2">
      <c r="A5" s="50" t="s">
        <v>90</v>
      </c>
      <c r="B5" s="51" t="s">
        <v>76</v>
      </c>
      <c r="C5" s="75" t="s">
        <v>70</v>
      </c>
      <c r="D5" s="53">
        <v>100</v>
      </c>
    </row>
    <row r="6" spans="1:7" ht="27" customHeight="1" x14ac:dyDescent="0.2">
      <c r="A6" s="54"/>
      <c r="B6" s="55" t="s">
        <v>73</v>
      </c>
      <c r="C6" s="55"/>
      <c r="D6" s="77"/>
    </row>
    <row r="7" spans="1:7" ht="16" x14ac:dyDescent="0.2">
      <c r="A7" s="54"/>
      <c r="B7" s="50"/>
      <c r="C7" s="50"/>
      <c r="D7" s="77"/>
    </row>
    <row r="8" spans="1:7" ht="20" customHeight="1" x14ac:dyDescent="0.2">
      <c r="A8" s="1"/>
      <c r="B8" s="1"/>
      <c r="C8" s="1"/>
      <c r="D8" s="78"/>
    </row>
    <row r="9" spans="1:7" ht="29.5" customHeight="1" x14ac:dyDescent="0.2">
      <c r="A9" s="44" t="s">
        <v>90</v>
      </c>
      <c r="B9" s="73">
        <v>190000</v>
      </c>
      <c r="C9" s="76" t="s">
        <v>70</v>
      </c>
      <c r="D9" s="46">
        <v>100</v>
      </c>
      <c r="E9" s="46" t="s">
        <v>71</v>
      </c>
      <c r="F9" s="79">
        <f>B9/B10</f>
        <v>0.78838174273858919</v>
      </c>
    </row>
    <row r="10" spans="1:7" ht="20" customHeight="1" x14ac:dyDescent="0.2">
      <c r="B10" s="74">
        <v>241000</v>
      </c>
      <c r="C10" s="74"/>
    </row>
    <row r="11" spans="1:7" ht="20" customHeight="1" x14ac:dyDescent="0.2">
      <c r="A11" s="1"/>
      <c r="B11" s="1"/>
      <c r="C11" s="1"/>
    </row>
    <row r="12" spans="1:7" ht="20" customHeight="1" x14ac:dyDescent="0.2">
      <c r="A12" s="1"/>
      <c r="B12" s="1"/>
      <c r="C12" s="1"/>
    </row>
    <row r="13" spans="1:7" ht="20" customHeight="1" x14ac:dyDescent="0.2">
      <c r="A13" s="1"/>
      <c r="B13" s="1"/>
      <c r="C13" s="1"/>
    </row>
    <row r="14" spans="1:7" ht="20" customHeight="1" x14ac:dyDescent="0.2">
      <c r="A14" s="1"/>
      <c r="B14" s="1"/>
      <c r="C14" s="1"/>
    </row>
    <row r="15" spans="1:7" ht="20" customHeight="1" x14ac:dyDescent="0.2">
      <c r="A15" s="1"/>
      <c r="B15" s="1"/>
      <c r="C15" s="1"/>
    </row>
    <row r="16" spans="1:7" ht="20" customHeight="1" x14ac:dyDescent="0.2">
      <c r="A16" s="1"/>
      <c r="B16" s="1"/>
      <c r="C16" s="1"/>
    </row>
    <row r="17" spans="1:3" ht="20" customHeight="1" x14ac:dyDescent="0.2">
      <c r="A17" s="1"/>
      <c r="B17" s="1"/>
      <c r="C17" s="1"/>
    </row>
    <row r="18" spans="1:3" ht="20" customHeight="1" x14ac:dyDescent="0.2">
      <c r="A18" s="1"/>
      <c r="B18" s="1"/>
      <c r="C18" s="1"/>
    </row>
    <row r="19" spans="1:3" ht="20" customHeight="1" x14ac:dyDescent="0.2">
      <c r="A19" s="1"/>
      <c r="B19" s="1"/>
      <c r="C19" s="1"/>
    </row>
    <row r="20" spans="1:3" ht="20" customHeight="1" x14ac:dyDescent="0.2">
      <c r="A20" s="1"/>
      <c r="B20" s="1"/>
      <c r="C20" s="1"/>
    </row>
    <row r="21" spans="1:3" ht="20" customHeight="1" x14ac:dyDescent="0.2">
      <c r="A21" s="1"/>
      <c r="B21" s="1"/>
      <c r="C21" s="1"/>
    </row>
    <row r="22" spans="1:3" ht="20" customHeight="1" x14ac:dyDescent="0.2">
      <c r="A22" s="1"/>
      <c r="B22" s="1"/>
      <c r="C22" s="1"/>
    </row>
    <row r="23" spans="1:3" ht="20" customHeight="1" x14ac:dyDescent="0.2">
      <c r="A23" s="1"/>
      <c r="B23" s="1"/>
      <c r="C23" s="1"/>
    </row>
    <row r="24" spans="1:3" ht="20" customHeight="1" x14ac:dyDescent="0.2">
      <c r="A24" s="1"/>
      <c r="B24" s="1"/>
      <c r="C24" s="1"/>
    </row>
    <row r="25" spans="1:3" ht="20" customHeight="1" x14ac:dyDescent="0.2">
      <c r="A25" s="1"/>
      <c r="B25" s="1"/>
      <c r="C25" s="1"/>
    </row>
    <row r="26" spans="1:3" ht="20" customHeight="1" x14ac:dyDescent="0.2">
      <c r="A26" s="1"/>
      <c r="B26" s="1"/>
      <c r="C26" s="1"/>
    </row>
    <row r="27" spans="1:3" ht="20" customHeight="1" x14ac:dyDescent="0.2">
      <c r="A27" s="1"/>
      <c r="B27" s="1"/>
      <c r="C27" s="1"/>
    </row>
    <row r="28" spans="1:3" ht="20" customHeight="1" x14ac:dyDescent="0.2">
      <c r="A28" s="1"/>
      <c r="B28" s="1"/>
      <c r="C28" s="1"/>
    </row>
    <row r="29" spans="1:3" ht="20" customHeight="1" x14ac:dyDescent="0.2">
      <c r="A29" s="1"/>
      <c r="B29" s="1"/>
      <c r="C29" s="1"/>
    </row>
    <row r="30" spans="1:3" ht="20" customHeight="1" x14ac:dyDescent="0.2">
      <c r="A30" s="1"/>
      <c r="B30" s="1"/>
      <c r="C30" s="1"/>
    </row>
    <row r="31" spans="1:3" ht="20" customHeight="1" x14ac:dyDescent="0.2">
      <c r="A31" s="1"/>
      <c r="B31" s="1"/>
      <c r="C31" s="1"/>
    </row>
    <row r="32" spans="1:3" ht="20" customHeight="1" x14ac:dyDescent="0.2">
      <c r="A32" s="1"/>
      <c r="B32" s="1"/>
      <c r="C32" s="1"/>
    </row>
    <row r="33" spans="1:3" ht="20" customHeight="1" x14ac:dyDescent="0.2">
      <c r="A33" s="1"/>
      <c r="B33" s="1"/>
      <c r="C33" s="1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A1:G33"/>
  <sheetViews>
    <sheetView showGridLines="0" workbookViewId="0"/>
  </sheetViews>
  <sheetFormatPr baseColWidth="10" defaultColWidth="8.83203125" defaultRowHeight="15" x14ac:dyDescent="0.2"/>
  <cols>
    <col min="1" max="1" width="26.6640625" customWidth="1"/>
    <col min="2" max="2" width="26.5" customWidth="1"/>
    <col min="3" max="3" width="5.1640625" customWidth="1"/>
    <col min="4" max="4" width="8.1640625" customWidth="1"/>
    <col min="5" max="5" width="4" customWidth="1"/>
  </cols>
  <sheetData>
    <row r="1" spans="1:7" ht="67.25" customHeight="1" x14ac:dyDescent="0.2">
      <c r="A1" s="12"/>
      <c r="B1" s="12"/>
      <c r="C1" s="12"/>
      <c r="D1" s="12"/>
      <c r="E1" s="12"/>
      <c r="F1" s="12"/>
      <c r="G1" s="12"/>
    </row>
    <row r="2" spans="1:7" x14ac:dyDescent="0.2">
      <c r="A2" s="12"/>
      <c r="B2" s="12"/>
      <c r="C2" s="12"/>
      <c r="D2" s="12"/>
      <c r="E2" s="12"/>
      <c r="F2" s="12"/>
      <c r="G2" s="12"/>
    </row>
    <row r="5" spans="1:7" ht="42.5" customHeight="1" x14ac:dyDescent="0.2">
      <c r="A5" s="50" t="s">
        <v>92</v>
      </c>
      <c r="B5" s="51" t="s">
        <v>93</v>
      </c>
      <c r="C5" s="75" t="s">
        <v>70</v>
      </c>
      <c r="D5" s="53">
        <v>100</v>
      </c>
    </row>
    <row r="6" spans="1:7" ht="27" customHeight="1" x14ac:dyDescent="0.2">
      <c r="A6" s="54"/>
      <c r="B6" s="55" t="s">
        <v>94</v>
      </c>
      <c r="C6" s="55"/>
      <c r="D6" s="77"/>
    </row>
    <row r="7" spans="1:7" ht="16" x14ac:dyDescent="0.2">
      <c r="A7" s="54"/>
      <c r="B7" s="50"/>
      <c r="C7" s="50"/>
      <c r="D7" s="77"/>
    </row>
    <row r="8" spans="1:7" ht="20" customHeight="1" x14ac:dyDescent="0.2">
      <c r="A8" s="1"/>
      <c r="B8" s="1"/>
      <c r="C8" s="1"/>
      <c r="D8" s="78"/>
    </row>
    <row r="9" spans="1:7" ht="29.5" customHeight="1" x14ac:dyDescent="0.2">
      <c r="A9" s="44" t="s">
        <v>92</v>
      </c>
      <c r="B9" s="73">
        <v>500</v>
      </c>
      <c r="C9" s="76" t="s">
        <v>70</v>
      </c>
      <c r="D9" s="46">
        <v>100</v>
      </c>
      <c r="E9" s="46" t="s">
        <v>71</v>
      </c>
      <c r="F9" s="79">
        <f>B9/B10</f>
        <v>0.5645252342779723</v>
      </c>
    </row>
    <row r="10" spans="1:7" ht="20" customHeight="1" x14ac:dyDescent="0.2">
      <c r="B10" s="114">
        <f>Despesas!B36</f>
        <v>885.69999999999993</v>
      </c>
      <c r="C10" s="74"/>
    </row>
    <row r="11" spans="1:7" ht="20" customHeight="1" x14ac:dyDescent="0.2">
      <c r="A11" s="1"/>
      <c r="B11" s="1"/>
      <c r="C11" s="1"/>
    </row>
    <row r="12" spans="1:7" ht="20" customHeight="1" x14ac:dyDescent="0.2">
      <c r="A12" s="1"/>
      <c r="B12" s="1"/>
      <c r="C12" s="1"/>
    </row>
    <row r="13" spans="1:7" ht="20" customHeight="1" x14ac:dyDescent="0.2">
      <c r="A13" s="1"/>
      <c r="B13" s="1"/>
      <c r="C13" s="1"/>
    </row>
    <row r="14" spans="1:7" ht="20" customHeight="1" x14ac:dyDescent="0.2">
      <c r="A14" s="1"/>
      <c r="B14" s="1"/>
      <c r="C14" s="1"/>
    </row>
    <row r="15" spans="1:7" ht="20" customHeight="1" x14ac:dyDescent="0.2">
      <c r="A15" s="1"/>
      <c r="B15" s="1"/>
      <c r="C15" s="1"/>
    </row>
    <row r="16" spans="1:7" ht="20" customHeight="1" x14ac:dyDescent="0.2">
      <c r="A16" s="1"/>
      <c r="B16" s="1"/>
      <c r="C16" s="1"/>
    </row>
    <row r="17" spans="1:3" ht="20" customHeight="1" x14ac:dyDescent="0.2">
      <c r="A17" s="1"/>
      <c r="B17" s="1"/>
      <c r="C17" s="1"/>
    </row>
    <row r="18" spans="1:3" ht="20" customHeight="1" x14ac:dyDescent="0.2">
      <c r="A18" s="1"/>
      <c r="B18" s="1"/>
      <c r="C18" s="1"/>
    </row>
    <row r="19" spans="1:3" ht="20" customHeight="1" x14ac:dyDescent="0.2">
      <c r="A19" s="1"/>
      <c r="B19" s="1"/>
      <c r="C19" s="1"/>
    </row>
    <row r="20" spans="1:3" ht="20" customHeight="1" x14ac:dyDescent="0.2">
      <c r="A20" s="1"/>
      <c r="B20" s="1"/>
      <c r="C20" s="1"/>
    </row>
    <row r="21" spans="1:3" ht="20" customHeight="1" x14ac:dyDescent="0.2">
      <c r="A21" s="1"/>
      <c r="B21" s="1"/>
      <c r="C21" s="1"/>
    </row>
    <row r="22" spans="1:3" ht="20" customHeight="1" x14ac:dyDescent="0.2">
      <c r="A22" s="1"/>
      <c r="B22" s="1"/>
      <c r="C22" s="1"/>
    </row>
    <row r="23" spans="1:3" ht="20" customHeight="1" x14ac:dyDescent="0.2">
      <c r="A23" s="1"/>
      <c r="B23" s="1"/>
      <c r="C23" s="1"/>
    </row>
    <row r="24" spans="1:3" ht="20" customHeight="1" x14ac:dyDescent="0.2">
      <c r="A24" s="1"/>
      <c r="B24" s="1"/>
      <c r="C24" s="1"/>
    </row>
    <row r="25" spans="1:3" ht="20" customHeight="1" x14ac:dyDescent="0.2">
      <c r="A25" s="1"/>
      <c r="B25" s="1"/>
      <c r="C25" s="1"/>
    </row>
    <row r="26" spans="1:3" ht="20" customHeight="1" x14ac:dyDescent="0.2">
      <c r="A26" s="1"/>
      <c r="B26" s="1"/>
      <c r="C26" s="1"/>
    </row>
    <row r="27" spans="1:3" ht="20" customHeight="1" x14ac:dyDescent="0.2">
      <c r="A27" s="1"/>
      <c r="B27" s="1"/>
      <c r="C27" s="1"/>
    </row>
    <row r="28" spans="1:3" ht="20" customHeight="1" x14ac:dyDescent="0.2">
      <c r="A28" s="1"/>
      <c r="B28" s="1"/>
      <c r="C28" s="1"/>
    </row>
    <row r="29" spans="1:3" ht="20" customHeight="1" x14ac:dyDescent="0.2">
      <c r="A29" s="1"/>
      <c r="B29" s="1"/>
      <c r="C29" s="1"/>
    </row>
    <row r="30" spans="1:3" ht="20" customHeight="1" x14ac:dyDescent="0.2">
      <c r="A30" s="1"/>
      <c r="B30" s="1"/>
      <c r="C30" s="1"/>
    </row>
    <row r="31" spans="1:3" ht="20" customHeight="1" x14ac:dyDescent="0.2">
      <c r="A31" s="1"/>
      <c r="B31" s="1"/>
      <c r="C31" s="1"/>
    </row>
    <row r="32" spans="1:3" ht="20" customHeight="1" x14ac:dyDescent="0.2">
      <c r="A32" s="1"/>
      <c r="B32" s="1"/>
      <c r="C32" s="1"/>
    </row>
    <row r="33" spans="1:3" ht="20" customHeight="1" x14ac:dyDescent="0.2">
      <c r="A33" s="1"/>
      <c r="B33" s="1"/>
      <c r="C33" s="1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D21"/>
  </sheetPr>
  <dimension ref="A1:D49"/>
  <sheetViews>
    <sheetView showGridLines="0" workbookViewId="0">
      <selection activeCell="F15" sqref="F15"/>
    </sheetView>
  </sheetViews>
  <sheetFormatPr baseColWidth="10" defaultColWidth="8.83203125" defaultRowHeight="15" x14ac:dyDescent="0.2"/>
  <cols>
    <col min="1" max="1" width="37.6640625" customWidth="1"/>
    <col min="2" max="2" width="50.33203125" customWidth="1"/>
  </cols>
  <sheetData>
    <row r="1" spans="1:4" ht="67.25" customHeight="1" x14ac:dyDescent="0.2">
      <c r="B1" s="12"/>
    </row>
    <row r="2" spans="1:4" x14ac:dyDescent="0.2">
      <c r="A2" s="12"/>
      <c r="B2" s="12"/>
    </row>
    <row r="4" spans="1:4" s="1" customFormat="1" ht="20" customHeight="1" x14ac:dyDescent="0.2">
      <c r="A4" s="80" t="s">
        <v>97</v>
      </c>
      <c r="B4" s="83">
        <v>1000</v>
      </c>
    </row>
    <row r="5" spans="1:4" s="1" customFormat="1" ht="20" customHeight="1" x14ac:dyDescent="0.2">
      <c r="A5" s="81" t="s">
        <v>98</v>
      </c>
      <c r="B5" s="82">
        <v>5</v>
      </c>
    </row>
    <row r="6" spans="1:4" s="1" customFormat="1" ht="20" customHeight="1" x14ac:dyDescent="0.2">
      <c r="A6" s="81" t="s">
        <v>140</v>
      </c>
      <c r="B6" s="82">
        <v>120</v>
      </c>
    </row>
    <row r="7" spans="1:4" s="1" customFormat="1" ht="20" customHeight="1" x14ac:dyDescent="0.2">
      <c r="A7" s="81" t="s">
        <v>139</v>
      </c>
      <c r="B7" s="116">
        <f>B4+(B4*B5%*(B6/12))</f>
        <v>1500</v>
      </c>
    </row>
    <row r="8" spans="1:4" ht="27" customHeight="1" x14ac:dyDescent="0.2"/>
    <row r="9" spans="1:4" ht="27" customHeight="1" thickBot="1" x14ac:dyDescent="0.25">
      <c r="A9" s="108" t="s">
        <v>141</v>
      </c>
    </row>
    <row r="10" spans="1:4" ht="27" customHeight="1" thickBot="1" x14ac:dyDescent="0.25">
      <c r="A10" s="19" t="s">
        <v>95</v>
      </c>
      <c r="B10" s="20" t="s">
        <v>96</v>
      </c>
    </row>
    <row r="11" spans="1:4" ht="20" customHeight="1" x14ac:dyDescent="0.2">
      <c r="A11" s="3" t="s">
        <v>99</v>
      </c>
      <c r="B11" s="43">
        <f>B4</f>
        <v>1000</v>
      </c>
      <c r="D11" s="105"/>
    </row>
    <row r="12" spans="1:4" ht="20" customHeight="1" x14ac:dyDescent="0.2">
      <c r="A12" s="3" t="s">
        <v>100</v>
      </c>
      <c r="B12" s="43">
        <f>B4+(B4*B5%)</f>
        <v>1050</v>
      </c>
    </row>
    <row r="13" spans="1:4" ht="20" customHeight="1" x14ac:dyDescent="0.2">
      <c r="A13" s="3" t="s">
        <v>101</v>
      </c>
      <c r="B13" s="43">
        <f>B12+(B4*B5%)</f>
        <v>1100</v>
      </c>
    </row>
    <row r="14" spans="1:4" ht="20" customHeight="1" x14ac:dyDescent="0.2">
      <c r="A14" s="3" t="s">
        <v>102</v>
      </c>
      <c r="B14" s="43">
        <f>B13+(B4*B5%)</f>
        <v>1150</v>
      </c>
    </row>
    <row r="15" spans="1:4" ht="20" customHeight="1" x14ac:dyDescent="0.2">
      <c r="A15" s="3" t="s">
        <v>103</v>
      </c>
      <c r="B15" s="43">
        <f>B14+(B4*B5%)</f>
        <v>1200</v>
      </c>
    </row>
    <row r="16" spans="1:4" ht="20" customHeight="1" x14ac:dyDescent="0.2">
      <c r="A16" s="3" t="s">
        <v>104</v>
      </c>
      <c r="B16" s="43">
        <f>B15+(B4*B5%)</f>
        <v>1250</v>
      </c>
    </row>
    <row r="17" spans="1:2" ht="20" customHeight="1" x14ac:dyDescent="0.2">
      <c r="A17" s="3" t="s">
        <v>105</v>
      </c>
      <c r="B17" s="43">
        <f>B16+(B4*B5%)</f>
        <v>1300</v>
      </c>
    </row>
    <row r="18" spans="1:2" ht="20" customHeight="1" x14ac:dyDescent="0.2">
      <c r="A18" s="3" t="s">
        <v>106</v>
      </c>
      <c r="B18" s="43">
        <f>B17+(B4*B5%)</f>
        <v>1350</v>
      </c>
    </row>
    <row r="19" spans="1:2" ht="20" customHeight="1" x14ac:dyDescent="0.2">
      <c r="A19" s="3" t="s">
        <v>107</v>
      </c>
      <c r="B19" s="43">
        <f>B18+(B4*B5%)</f>
        <v>1400</v>
      </c>
    </row>
    <row r="20" spans="1:2" ht="20" customHeight="1" x14ac:dyDescent="0.2">
      <c r="A20" s="3" t="s">
        <v>108</v>
      </c>
      <c r="B20" s="43">
        <f>B19+(B4*B5%)</f>
        <v>1450</v>
      </c>
    </row>
    <row r="21" spans="1:2" ht="20" customHeight="1" thickBot="1" x14ac:dyDescent="0.25">
      <c r="A21" s="4" t="s">
        <v>109</v>
      </c>
      <c r="B21" s="117">
        <f>B20+(B4*B5%)</f>
        <v>1500</v>
      </c>
    </row>
    <row r="22" spans="1:2" ht="20" customHeight="1" x14ac:dyDescent="0.2">
      <c r="A22" s="1"/>
      <c r="B22" s="2"/>
    </row>
    <row r="23" spans="1:2" ht="20" customHeight="1" x14ac:dyDescent="0.2">
      <c r="A23" s="1"/>
      <c r="B23" s="2"/>
    </row>
    <row r="24" spans="1:2" ht="20" customHeight="1" x14ac:dyDescent="0.2">
      <c r="A24" s="1"/>
      <c r="B24" s="2"/>
    </row>
    <row r="25" spans="1:2" ht="20" customHeight="1" x14ac:dyDescent="0.2">
      <c r="A25" s="1"/>
      <c r="B25" s="2"/>
    </row>
    <row r="26" spans="1:2" ht="20" customHeight="1" x14ac:dyDescent="0.2">
      <c r="A26" s="1"/>
      <c r="B26" s="2"/>
    </row>
    <row r="27" spans="1:2" ht="20" customHeight="1" x14ac:dyDescent="0.2">
      <c r="A27" s="1"/>
      <c r="B27" s="2"/>
    </row>
    <row r="28" spans="1:2" ht="20" customHeight="1" x14ac:dyDescent="0.2">
      <c r="A28" s="1"/>
      <c r="B28" s="2"/>
    </row>
    <row r="29" spans="1:2" ht="20" customHeight="1" x14ac:dyDescent="0.2">
      <c r="A29" s="1"/>
      <c r="B29" s="2"/>
    </row>
    <row r="30" spans="1:2" ht="20" customHeight="1" x14ac:dyDescent="0.2">
      <c r="A30" s="1"/>
      <c r="B30" s="2"/>
    </row>
    <row r="31" spans="1:2" ht="20" customHeight="1" x14ac:dyDescent="0.2">
      <c r="A31" s="1"/>
      <c r="B31" s="2"/>
    </row>
    <row r="32" spans="1:2" ht="20" customHeight="1" x14ac:dyDescent="0.2">
      <c r="A32" s="1"/>
      <c r="B32" s="2"/>
    </row>
    <row r="33" spans="1:2" ht="20" customHeight="1" x14ac:dyDescent="0.2">
      <c r="A33" s="1"/>
      <c r="B33" s="2"/>
    </row>
    <row r="34" spans="1:2" ht="20" customHeight="1" x14ac:dyDescent="0.2">
      <c r="A34" s="1"/>
      <c r="B34" s="2"/>
    </row>
    <row r="35" spans="1:2" ht="20" customHeight="1" x14ac:dyDescent="0.2">
      <c r="A35" s="1"/>
      <c r="B35" s="2"/>
    </row>
    <row r="36" spans="1:2" ht="20" customHeight="1" x14ac:dyDescent="0.2">
      <c r="A36" s="1"/>
      <c r="B36" s="2"/>
    </row>
    <row r="37" spans="1:2" ht="20" customHeight="1" x14ac:dyDescent="0.2">
      <c r="A37" s="1"/>
      <c r="B37" s="2"/>
    </row>
    <row r="38" spans="1:2" ht="20" customHeight="1" x14ac:dyDescent="0.2">
      <c r="A38" s="1"/>
      <c r="B38" s="2"/>
    </row>
    <row r="39" spans="1:2" ht="20" customHeight="1" x14ac:dyDescent="0.2">
      <c r="A39" s="1"/>
      <c r="B39" s="2"/>
    </row>
    <row r="40" spans="1:2" ht="20" customHeight="1" x14ac:dyDescent="0.2">
      <c r="A40" s="1"/>
      <c r="B40" s="2"/>
    </row>
    <row r="41" spans="1:2" ht="20" customHeight="1" x14ac:dyDescent="0.2">
      <c r="A41" s="1"/>
      <c r="B41" s="2"/>
    </row>
    <row r="42" spans="1:2" ht="20" customHeight="1" x14ac:dyDescent="0.2">
      <c r="A42" s="1"/>
      <c r="B42" s="2"/>
    </row>
    <row r="43" spans="1:2" ht="20" customHeight="1" x14ac:dyDescent="0.2">
      <c r="A43" s="1"/>
      <c r="B43" s="2"/>
    </row>
    <row r="44" spans="1:2" ht="20" customHeight="1" x14ac:dyDescent="0.2">
      <c r="A44" s="1"/>
      <c r="B44" s="2"/>
    </row>
    <row r="45" spans="1:2" ht="20" customHeight="1" x14ac:dyDescent="0.2">
      <c r="A45" s="1"/>
      <c r="B45" s="2"/>
    </row>
    <row r="46" spans="1:2" ht="20" customHeight="1" x14ac:dyDescent="0.2">
      <c r="A46" s="1"/>
      <c r="B46" s="1"/>
    </row>
    <row r="47" spans="1:2" ht="20" customHeight="1" x14ac:dyDescent="0.2">
      <c r="A47" s="1"/>
      <c r="B47" s="1"/>
    </row>
    <row r="48" spans="1:2" ht="20" customHeight="1" x14ac:dyDescent="0.2">
      <c r="A48" s="1"/>
      <c r="B48" s="1"/>
    </row>
    <row r="49" spans="1:2" ht="20" customHeight="1" x14ac:dyDescent="0.2">
      <c r="A49" s="1"/>
      <c r="B49" s="1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/>
  </sheetPr>
  <dimension ref="A1:E49"/>
  <sheetViews>
    <sheetView showGridLines="0" workbookViewId="0"/>
  </sheetViews>
  <sheetFormatPr baseColWidth="10" defaultColWidth="8.83203125" defaultRowHeight="15" x14ac:dyDescent="0.2"/>
  <cols>
    <col min="1" max="1" width="37.6640625" customWidth="1"/>
    <col min="2" max="2" width="50.33203125" customWidth="1"/>
    <col min="5" max="5" width="10.5" bestFit="1" customWidth="1"/>
  </cols>
  <sheetData>
    <row r="1" spans="1:5" ht="67.25" customHeight="1" x14ac:dyDescent="0.2">
      <c r="B1" s="12"/>
    </row>
    <row r="2" spans="1:5" x14ac:dyDescent="0.2">
      <c r="A2" s="12"/>
      <c r="B2" s="12"/>
    </row>
    <row r="4" spans="1:5" s="1" customFormat="1" ht="20" customHeight="1" x14ac:dyDescent="0.2">
      <c r="A4" s="80" t="s">
        <v>97</v>
      </c>
      <c r="B4" s="83">
        <v>1000</v>
      </c>
    </row>
    <row r="5" spans="1:5" s="1" customFormat="1" ht="20" customHeight="1" x14ac:dyDescent="0.2">
      <c r="A5" s="81" t="s">
        <v>98</v>
      </c>
      <c r="B5" s="82">
        <v>5</v>
      </c>
    </row>
    <row r="6" spans="1:5" s="1" customFormat="1" ht="20" customHeight="1" x14ac:dyDescent="0.2">
      <c r="A6" s="81" t="s">
        <v>140</v>
      </c>
      <c r="B6" s="82">
        <v>120</v>
      </c>
    </row>
    <row r="7" spans="1:5" s="1" customFormat="1" ht="20" customHeight="1" x14ac:dyDescent="0.2">
      <c r="A7" s="81" t="s">
        <v>139</v>
      </c>
      <c r="B7" s="116">
        <f>FV(B5%,B6/12,0,-B4)</f>
        <v>1628.8946267774415</v>
      </c>
      <c r="E7" s="106"/>
    </row>
    <row r="8" spans="1:5" ht="27" customHeight="1" x14ac:dyDescent="0.2"/>
    <row r="9" spans="1:5" ht="27" customHeight="1" thickBot="1" x14ac:dyDescent="0.25">
      <c r="A9" s="108" t="s">
        <v>141</v>
      </c>
    </row>
    <row r="10" spans="1:5" ht="27" customHeight="1" thickBot="1" x14ac:dyDescent="0.25">
      <c r="A10" s="19" t="s">
        <v>95</v>
      </c>
      <c r="B10" s="20" t="s">
        <v>96</v>
      </c>
    </row>
    <row r="11" spans="1:5" ht="20" customHeight="1" x14ac:dyDescent="0.2">
      <c r="A11" s="3" t="s">
        <v>99</v>
      </c>
      <c r="B11" s="43">
        <f>B4</f>
        <v>1000</v>
      </c>
      <c r="D11" s="105"/>
    </row>
    <row r="12" spans="1:5" ht="20" customHeight="1" x14ac:dyDescent="0.2">
      <c r="A12" s="3" t="s">
        <v>100</v>
      </c>
      <c r="B12" s="107">
        <f>FV(B5%,1,0,-B4)</f>
        <v>1050</v>
      </c>
    </row>
    <row r="13" spans="1:5" ht="20" customHeight="1" x14ac:dyDescent="0.2">
      <c r="A13" s="3" t="s">
        <v>101</v>
      </c>
      <c r="B13" s="43">
        <f>FV(B5%,2,0,-B4)</f>
        <v>1102.5</v>
      </c>
    </row>
    <row r="14" spans="1:5" ht="20" customHeight="1" x14ac:dyDescent="0.2">
      <c r="A14" s="3" t="s">
        <v>102</v>
      </c>
      <c r="B14" s="43">
        <f>FV(B5%,3,0,-B4)</f>
        <v>1157.6250000000002</v>
      </c>
    </row>
    <row r="15" spans="1:5" ht="20" customHeight="1" x14ac:dyDescent="0.2">
      <c r="A15" s="3" t="s">
        <v>103</v>
      </c>
      <c r="B15" s="43">
        <f>FV(B5%,4,0,-B4)</f>
        <v>1215.5062499999999</v>
      </c>
    </row>
    <row r="16" spans="1:5" ht="20" customHeight="1" x14ac:dyDescent="0.2">
      <c r="A16" s="3" t="s">
        <v>104</v>
      </c>
      <c r="B16" s="43">
        <f>FV(B5%,5,0,-B4)</f>
        <v>1276.2815625000001</v>
      </c>
    </row>
    <row r="17" spans="1:2" ht="20" customHeight="1" x14ac:dyDescent="0.2">
      <c r="A17" s="3" t="s">
        <v>105</v>
      </c>
      <c r="B17" s="43">
        <f>FV(B5%,6,0,-B4)</f>
        <v>1340.095640625</v>
      </c>
    </row>
    <row r="18" spans="1:2" ht="20" customHeight="1" x14ac:dyDescent="0.2">
      <c r="A18" s="3" t="s">
        <v>106</v>
      </c>
      <c r="B18" s="43">
        <f>FV(B5%,7,0,-B4)</f>
        <v>1407.1004226562502</v>
      </c>
    </row>
    <row r="19" spans="1:2" ht="20" customHeight="1" x14ac:dyDescent="0.2">
      <c r="A19" s="3" t="s">
        <v>107</v>
      </c>
      <c r="B19" s="43">
        <f>FV(B5%,8,0,-B4)</f>
        <v>1477.4554437890627</v>
      </c>
    </row>
    <row r="20" spans="1:2" ht="20" customHeight="1" x14ac:dyDescent="0.2">
      <c r="A20" s="3" t="s">
        <v>108</v>
      </c>
      <c r="B20" s="43">
        <f>FV(B5%,9,0,-B4)</f>
        <v>1551.3282159785158</v>
      </c>
    </row>
    <row r="21" spans="1:2" ht="20" customHeight="1" thickBot="1" x14ac:dyDescent="0.25">
      <c r="A21" s="4" t="s">
        <v>109</v>
      </c>
      <c r="B21" s="117">
        <f>FV(B5%,10,0,-B4)</f>
        <v>1628.8946267774415</v>
      </c>
    </row>
    <row r="22" spans="1:2" ht="20" customHeight="1" x14ac:dyDescent="0.2">
      <c r="A22" s="1"/>
      <c r="B22" s="2"/>
    </row>
    <row r="23" spans="1:2" ht="20" customHeight="1" x14ac:dyDescent="0.2">
      <c r="A23" s="1"/>
      <c r="B23" s="2"/>
    </row>
    <row r="24" spans="1:2" ht="20" customHeight="1" x14ac:dyDescent="0.2">
      <c r="A24" s="1"/>
      <c r="B24" s="2"/>
    </row>
    <row r="25" spans="1:2" ht="20" customHeight="1" x14ac:dyDescent="0.2">
      <c r="A25" s="1"/>
      <c r="B25" s="2"/>
    </row>
    <row r="26" spans="1:2" ht="20" customHeight="1" x14ac:dyDescent="0.2">
      <c r="A26" s="1"/>
      <c r="B26" s="2"/>
    </row>
    <row r="27" spans="1:2" ht="20" customHeight="1" x14ac:dyDescent="0.2">
      <c r="A27" s="1"/>
      <c r="B27" s="2"/>
    </row>
    <row r="28" spans="1:2" ht="20" customHeight="1" x14ac:dyDescent="0.2">
      <c r="A28" s="1"/>
      <c r="B28" s="2"/>
    </row>
    <row r="29" spans="1:2" ht="20" customHeight="1" x14ac:dyDescent="0.2">
      <c r="A29" s="1"/>
      <c r="B29" s="2"/>
    </row>
    <row r="30" spans="1:2" ht="20" customHeight="1" x14ac:dyDescent="0.2">
      <c r="A30" s="1"/>
      <c r="B30" s="2"/>
    </row>
    <row r="31" spans="1:2" ht="20" customHeight="1" x14ac:dyDescent="0.2">
      <c r="A31" s="1"/>
      <c r="B31" s="2"/>
    </row>
    <row r="32" spans="1:2" ht="20" customHeight="1" x14ac:dyDescent="0.2">
      <c r="A32" s="1"/>
      <c r="B32" s="2"/>
    </row>
    <row r="33" spans="1:2" ht="20" customHeight="1" x14ac:dyDescent="0.2">
      <c r="A33" s="1"/>
      <c r="B33" s="2"/>
    </row>
    <row r="34" spans="1:2" ht="20" customHeight="1" x14ac:dyDescent="0.2">
      <c r="A34" s="1"/>
      <c r="B34" s="2"/>
    </row>
    <row r="35" spans="1:2" ht="20" customHeight="1" x14ac:dyDescent="0.2">
      <c r="A35" s="1"/>
      <c r="B35" s="2"/>
    </row>
    <row r="36" spans="1:2" ht="20" customHeight="1" x14ac:dyDescent="0.2">
      <c r="A36" s="1"/>
      <c r="B36" s="2"/>
    </row>
    <row r="37" spans="1:2" ht="20" customHeight="1" x14ac:dyDescent="0.2">
      <c r="A37" s="1"/>
      <c r="B37" s="2"/>
    </row>
    <row r="38" spans="1:2" ht="20" customHeight="1" x14ac:dyDescent="0.2">
      <c r="A38" s="1"/>
      <c r="B38" s="2"/>
    </row>
    <row r="39" spans="1:2" ht="20" customHeight="1" x14ac:dyDescent="0.2">
      <c r="A39" s="1"/>
      <c r="B39" s="2"/>
    </row>
    <row r="40" spans="1:2" ht="20" customHeight="1" x14ac:dyDescent="0.2">
      <c r="A40" s="1"/>
      <c r="B40" s="2"/>
    </row>
    <row r="41" spans="1:2" ht="20" customHeight="1" x14ac:dyDescent="0.2">
      <c r="A41" s="1"/>
      <c r="B41" s="2"/>
    </row>
    <row r="42" spans="1:2" ht="20" customHeight="1" x14ac:dyDescent="0.2">
      <c r="A42" s="1"/>
      <c r="B42" s="2"/>
    </row>
    <row r="43" spans="1:2" ht="20" customHeight="1" x14ac:dyDescent="0.2">
      <c r="A43" s="1"/>
      <c r="B43" s="2"/>
    </row>
    <row r="44" spans="1:2" ht="20" customHeight="1" x14ac:dyDescent="0.2">
      <c r="A44" s="1"/>
      <c r="B44" s="2"/>
    </row>
    <row r="45" spans="1:2" ht="20" customHeight="1" x14ac:dyDescent="0.2">
      <c r="A45" s="1"/>
      <c r="B45" s="2"/>
    </row>
    <row r="46" spans="1:2" ht="20" customHeight="1" x14ac:dyDescent="0.2">
      <c r="A46" s="1"/>
      <c r="B46" s="1"/>
    </row>
    <row r="47" spans="1:2" ht="20" customHeight="1" x14ac:dyDescent="0.2">
      <c r="A47" s="1"/>
      <c r="B47" s="1"/>
    </row>
    <row r="48" spans="1:2" ht="20" customHeight="1" x14ac:dyDescent="0.2">
      <c r="A48" s="1"/>
      <c r="B48" s="1"/>
    </row>
    <row r="49" spans="1:2" ht="20" customHeight="1" x14ac:dyDescent="0.2">
      <c r="A49" s="1"/>
      <c r="B49" s="1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59999389629810485"/>
  </sheetPr>
  <dimension ref="A1:F40"/>
  <sheetViews>
    <sheetView showGridLines="0" workbookViewId="0"/>
  </sheetViews>
  <sheetFormatPr baseColWidth="10" defaultColWidth="8.83203125" defaultRowHeight="15" x14ac:dyDescent="0.2"/>
  <cols>
    <col min="1" max="1" width="40.33203125" customWidth="1"/>
    <col min="2" max="3" width="27.33203125" customWidth="1"/>
    <col min="5" max="5" width="12.5" bestFit="1" customWidth="1"/>
    <col min="6" max="6" width="13.33203125" bestFit="1" customWidth="1"/>
  </cols>
  <sheetData>
    <row r="1" spans="1:3" ht="67.25" customHeight="1" x14ac:dyDescent="0.2">
      <c r="C1" s="12"/>
    </row>
    <row r="2" spans="1:3" x14ac:dyDescent="0.2">
      <c r="A2" s="12"/>
      <c r="B2" s="12"/>
      <c r="C2" s="12"/>
    </row>
    <row r="4" spans="1:3" x14ac:dyDescent="0.2">
      <c r="A4" s="118" t="s">
        <v>154</v>
      </c>
    </row>
    <row r="6" spans="1:3" ht="20" customHeight="1" x14ac:dyDescent="0.2">
      <c r="A6" s="86" t="s">
        <v>110</v>
      </c>
      <c r="B6" s="119">
        <v>450000</v>
      </c>
      <c r="C6" s="41"/>
    </row>
    <row r="7" spans="1:3" ht="20" customHeight="1" x14ac:dyDescent="0.2">
      <c r="A7" s="87" t="s">
        <v>111</v>
      </c>
      <c r="B7" s="120">
        <v>8.6400000000000005E-2</v>
      </c>
      <c r="C7" s="41"/>
    </row>
    <row r="8" spans="1:3" ht="20" customHeight="1" x14ac:dyDescent="0.2">
      <c r="A8" s="87" t="s">
        <v>112</v>
      </c>
      <c r="B8" s="121">
        <v>1500</v>
      </c>
      <c r="C8" s="41"/>
    </row>
    <row r="9" spans="1:3" ht="20" customHeight="1" x14ac:dyDescent="0.2">
      <c r="A9" s="87" t="s">
        <v>113</v>
      </c>
      <c r="B9" s="30">
        <f>B8*12</f>
        <v>18000</v>
      </c>
      <c r="C9" s="41"/>
    </row>
    <row r="10" spans="1:3" ht="20" customHeight="1" x14ac:dyDescent="0.2">
      <c r="A10" s="84"/>
      <c r="B10" s="25"/>
      <c r="C10" s="85"/>
    </row>
    <row r="11" spans="1:3" ht="20" customHeight="1" thickBot="1" x14ac:dyDescent="0.25">
      <c r="A11" s="1"/>
      <c r="B11" s="1"/>
      <c r="C11" s="2"/>
    </row>
    <row r="12" spans="1:3" ht="25.25" customHeight="1" thickBot="1" x14ac:dyDescent="0.25">
      <c r="A12" s="19"/>
      <c r="B12" s="20" t="s">
        <v>114</v>
      </c>
      <c r="C12" s="20" t="s">
        <v>115</v>
      </c>
    </row>
    <row r="13" spans="1:3" ht="20" customHeight="1" x14ac:dyDescent="0.2">
      <c r="A13" s="3" t="s">
        <v>110</v>
      </c>
      <c r="B13" s="43">
        <f>B6</f>
        <v>450000</v>
      </c>
      <c r="C13" s="43">
        <f>B6</f>
        <v>450000</v>
      </c>
    </row>
    <row r="14" spans="1:3" ht="20" customHeight="1" x14ac:dyDescent="0.2">
      <c r="A14" s="3" t="s">
        <v>116</v>
      </c>
      <c r="B14" s="43"/>
      <c r="C14" s="122">
        <v>45000</v>
      </c>
    </row>
    <row r="15" spans="1:3" ht="20" customHeight="1" x14ac:dyDescent="0.2">
      <c r="A15" s="3" t="s">
        <v>117</v>
      </c>
      <c r="B15" s="43"/>
      <c r="C15" s="43">
        <f>C13-C14</f>
        <v>405000</v>
      </c>
    </row>
    <row r="16" spans="1:3" ht="20" customHeight="1" x14ac:dyDescent="0.2">
      <c r="A16" s="3" t="s">
        <v>118</v>
      </c>
      <c r="B16" s="43"/>
      <c r="C16" s="122">
        <v>3701.07</v>
      </c>
    </row>
    <row r="17" spans="1:6" ht="20" customHeight="1" x14ac:dyDescent="0.2">
      <c r="A17" s="3" t="s">
        <v>119</v>
      </c>
      <c r="B17" s="43"/>
      <c r="C17" s="122">
        <v>1156.6199999999999</v>
      </c>
    </row>
    <row r="18" spans="1:6" ht="20" customHeight="1" x14ac:dyDescent="0.2">
      <c r="A18" s="3" t="s">
        <v>120</v>
      </c>
      <c r="B18" s="43"/>
      <c r="C18" s="122">
        <v>947701.2</v>
      </c>
      <c r="F18" s="123"/>
    </row>
    <row r="19" spans="1:6" ht="20" customHeight="1" x14ac:dyDescent="0.2">
      <c r="A19" s="3" t="s">
        <v>121</v>
      </c>
      <c r="B19" s="43">
        <f>B8</f>
        <v>1500</v>
      </c>
      <c r="C19" s="43"/>
    </row>
    <row r="20" spans="1:6" ht="20" customHeight="1" x14ac:dyDescent="0.2">
      <c r="A20" s="3" t="s">
        <v>122</v>
      </c>
      <c r="B20" s="43">
        <f>B9</f>
        <v>18000</v>
      </c>
      <c r="C20" s="43"/>
    </row>
    <row r="21" spans="1:6" ht="20" customHeight="1" x14ac:dyDescent="0.2">
      <c r="A21" s="3" t="s">
        <v>123</v>
      </c>
      <c r="B21" s="43">
        <f>B20*30</f>
        <v>540000</v>
      </c>
      <c r="C21" s="43"/>
    </row>
    <row r="22" spans="1:6" ht="20" customHeight="1" x14ac:dyDescent="0.2">
      <c r="A22" s="3" t="s">
        <v>124</v>
      </c>
      <c r="B22" s="43"/>
      <c r="C22" s="124">
        <f>C18-C15</f>
        <v>542701.19999999995</v>
      </c>
      <c r="E22" s="105"/>
    </row>
    <row r="23" spans="1:6" ht="20" customHeight="1" thickBot="1" x14ac:dyDescent="0.25">
      <c r="A23" s="88" t="s">
        <v>125</v>
      </c>
      <c r="B23" s="15">
        <f>B21</f>
        <v>540000</v>
      </c>
      <c r="C23" s="15">
        <f>C14+C18</f>
        <v>992701.2</v>
      </c>
    </row>
    <row r="24" spans="1:6" ht="20" customHeight="1" x14ac:dyDescent="0.2">
      <c r="A24" s="1"/>
      <c r="B24" s="1"/>
      <c r="C24" s="2"/>
    </row>
    <row r="25" spans="1:6" ht="20" customHeight="1" x14ac:dyDescent="0.2">
      <c r="A25" s="1"/>
      <c r="B25" s="1"/>
      <c r="C25" s="2"/>
    </row>
    <row r="26" spans="1:6" ht="20" customHeight="1" x14ac:dyDescent="0.2">
      <c r="A26" s="1"/>
      <c r="B26" s="1"/>
      <c r="C26" s="2"/>
    </row>
    <row r="27" spans="1:6" ht="20" customHeight="1" x14ac:dyDescent="0.2">
      <c r="A27" s="1"/>
      <c r="B27" s="1"/>
      <c r="C27" s="2"/>
    </row>
    <row r="28" spans="1:6" ht="20" customHeight="1" x14ac:dyDescent="0.2">
      <c r="A28" s="1"/>
      <c r="B28" s="1"/>
      <c r="C28" s="2"/>
    </row>
    <row r="29" spans="1:6" ht="20" customHeight="1" x14ac:dyDescent="0.2">
      <c r="A29" s="1"/>
      <c r="B29" s="1"/>
      <c r="C29" s="2"/>
    </row>
    <row r="30" spans="1:6" ht="20" customHeight="1" x14ac:dyDescent="0.2">
      <c r="A30" s="1"/>
      <c r="B30" s="1"/>
      <c r="C30" s="2"/>
    </row>
    <row r="31" spans="1:6" ht="20" customHeight="1" x14ac:dyDescent="0.2">
      <c r="A31" s="1"/>
      <c r="B31" s="1"/>
      <c r="C31" s="2"/>
    </row>
    <row r="32" spans="1:6" ht="20" customHeight="1" x14ac:dyDescent="0.2">
      <c r="A32" s="1"/>
      <c r="B32" s="1"/>
      <c r="C32" s="2"/>
    </row>
    <row r="33" spans="1:3" ht="20" customHeight="1" x14ac:dyDescent="0.2">
      <c r="A33" s="1"/>
      <c r="B33" s="1"/>
      <c r="C33" s="2"/>
    </row>
    <row r="34" spans="1:3" ht="20" customHeight="1" x14ac:dyDescent="0.2">
      <c r="A34" s="1"/>
      <c r="B34" s="1"/>
      <c r="C34" s="2"/>
    </row>
    <row r="35" spans="1:3" ht="20" customHeight="1" x14ac:dyDescent="0.2">
      <c r="A35" s="1"/>
      <c r="B35" s="1"/>
      <c r="C35" s="2"/>
    </row>
    <row r="36" spans="1:3" ht="20" customHeight="1" x14ac:dyDescent="0.2">
      <c r="A36" s="1"/>
      <c r="B36" s="1"/>
      <c r="C36" s="2"/>
    </row>
    <row r="37" spans="1:3" ht="20" customHeight="1" x14ac:dyDescent="0.2">
      <c r="A37" s="1"/>
      <c r="B37" s="1"/>
      <c r="C37" s="1"/>
    </row>
    <row r="38" spans="1:3" ht="20" customHeight="1" x14ac:dyDescent="0.2">
      <c r="A38" s="1"/>
      <c r="B38" s="1"/>
      <c r="C38" s="1"/>
    </row>
    <row r="39" spans="1:3" ht="20" customHeight="1" x14ac:dyDescent="0.2">
      <c r="A39" s="1"/>
      <c r="B39" s="1"/>
      <c r="C39" s="1"/>
    </row>
    <row r="40" spans="1:3" ht="20" customHeight="1" x14ac:dyDescent="0.2">
      <c r="A40" s="1"/>
      <c r="B40" s="1"/>
      <c r="C40" s="1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B93CB"/>
  </sheetPr>
  <dimension ref="A1:H39"/>
  <sheetViews>
    <sheetView showGridLines="0" tabSelected="1" workbookViewId="0"/>
  </sheetViews>
  <sheetFormatPr baseColWidth="10" defaultColWidth="8.83203125" defaultRowHeight="15" x14ac:dyDescent="0.2"/>
  <cols>
    <col min="1" max="1" width="8.83203125" customWidth="1"/>
    <col min="2" max="2" width="21.33203125" customWidth="1"/>
    <col min="3" max="3" width="5.1640625" customWidth="1"/>
    <col min="4" max="4" width="15.33203125" customWidth="1"/>
    <col min="5" max="5" width="4" customWidth="1"/>
  </cols>
  <sheetData>
    <row r="1" spans="1:8" ht="67.25" customHeight="1" x14ac:dyDescent="0.2">
      <c r="A1" s="12"/>
      <c r="B1" s="12"/>
      <c r="C1" s="12"/>
      <c r="D1" s="12"/>
      <c r="E1" s="12"/>
      <c r="F1" s="12"/>
      <c r="G1" s="12"/>
      <c r="H1" s="12"/>
    </row>
    <row r="2" spans="1:8" x14ac:dyDescent="0.2">
      <c r="A2" s="12"/>
      <c r="B2" s="12"/>
      <c r="C2" s="12"/>
      <c r="D2" s="12"/>
      <c r="E2" s="12"/>
      <c r="F2" s="12"/>
      <c r="G2" s="12"/>
      <c r="H2" s="12"/>
    </row>
    <row r="4" spans="1:8" ht="20" thickBot="1" x14ac:dyDescent="0.3">
      <c r="A4" s="92" t="s">
        <v>130</v>
      </c>
      <c r="B4" s="93"/>
      <c r="C4" s="93"/>
      <c r="D4" s="93"/>
    </row>
    <row r="6" spans="1:8" ht="27" customHeight="1" x14ac:dyDescent="0.2">
      <c r="A6" s="130" t="s">
        <v>126</v>
      </c>
      <c r="B6" s="131"/>
    </row>
    <row r="7" spans="1:8" ht="16" x14ac:dyDescent="0.2">
      <c r="A7" s="44"/>
    </row>
    <row r="8" spans="1:8" s="1" customFormat="1" ht="20" customHeight="1" x14ac:dyDescent="0.2">
      <c r="A8" s="89" t="s">
        <v>127</v>
      </c>
      <c r="B8" s="3"/>
      <c r="C8" s="3"/>
      <c r="D8" s="3"/>
    </row>
    <row r="9" spans="1:8" s="1" customFormat="1" ht="20" customHeight="1" x14ac:dyDescent="0.2">
      <c r="A9" s="89" t="s">
        <v>128</v>
      </c>
      <c r="B9" s="3"/>
      <c r="C9" s="91" t="s">
        <v>71</v>
      </c>
      <c r="D9" s="94">
        <v>40000</v>
      </c>
    </row>
    <row r="10" spans="1:8" s="1" customFormat="1" ht="20" customHeight="1" x14ac:dyDescent="0.2">
      <c r="A10" s="89" t="s">
        <v>129</v>
      </c>
      <c r="B10" s="3"/>
      <c r="C10" s="91" t="s">
        <v>71</v>
      </c>
      <c r="D10" s="94">
        <f>5000*6</f>
        <v>30000</v>
      </c>
    </row>
    <row r="11" spans="1:8" s="1" customFormat="1" ht="20" customHeight="1" x14ac:dyDescent="0.2">
      <c r="A11" s="89"/>
      <c r="B11" s="3"/>
      <c r="C11" s="3"/>
      <c r="D11" s="3"/>
    </row>
    <row r="12" spans="1:8" s="1" customFormat="1" ht="20" customHeight="1" x14ac:dyDescent="0.2">
      <c r="A12" s="38" t="s">
        <v>132</v>
      </c>
      <c r="B12" s="94">
        <f>D9+D10</f>
        <v>70000</v>
      </c>
      <c r="C12" s="3"/>
      <c r="D12" s="3"/>
    </row>
    <row r="13" spans="1:8" s="1" customFormat="1" ht="20" customHeight="1" x14ac:dyDescent="0.2">
      <c r="A13" s="89"/>
    </row>
    <row r="14" spans="1:8" s="1" customFormat="1" ht="20" customHeight="1" x14ac:dyDescent="0.2">
      <c r="A14" s="89"/>
    </row>
    <row r="15" spans="1:8" s="1" customFormat="1" ht="20" customHeight="1" thickBot="1" x14ac:dyDescent="0.3">
      <c r="A15" s="92" t="s">
        <v>131</v>
      </c>
      <c r="B15" s="92"/>
    </row>
    <row r="16" spans="1:8" s="1" customFormat="1" ht="20" customHeight="1" x14ac:dyDescent="0.25">
      <c r="A16" s="90"/>
    </row>
    <row r="17" spans="1:6" s="1" customFormat="1" ht="20" customHeight="1" x14ac:dyDescent="0.2">
      <c r="A17" s="130" t="s">
        <v>133</v>
      </c>
      <c r="B17" s="132"/>
      <c r="C17" s="95"/>
      <c r="D17" s="95"/>
      <c r="E17" s="95"/>
      <c r="F17" s="3"/>
    </row>
    <row r="18" spans="1:6" s="1" customFormat="1" ht="20" customHeight="1" x14ac:dyDescent="0.2">
      <c r="A18" s="44"/>
      <c r="B18" s="95"/>
      <c r="C18" s="95"/>
      <c r="D18" s="95"/>
      <c r="E18" s="95"/>
      <c r="F18" s="3"/>
    </row>
    <row r="19" spans="1:6" s="1" customFormat="1" ht="20" customHeight="1" x14ac:dyDescent="0.2">
      <c r="A19" s="89" t="s">
        <v>134</v>
      </c>
      <c r="B19" s="3"/>
      <c r="C19" s="3"/>
      <c r="D19" s="3"/>
      <c r="E19" s="3"/>
      <c r="F19" s="3"/>
    </row>
    <row r="20" spans="1:6" ht="20" customHeight="1" x14ac:dyDescent="0.2">
      <c r="A20" s="89" t="s">
        <v>135</v>
      </c>
      <c r="B20" s="3"/>
      <c r="C20" s="91" t="s">
        <v>71</v>
      </c>
      <c r="D20" s="94">
        <v>5000</v>
      </c>
      <c r="E20" s="3"/>
      <c r="F20" s="95"/>
    </row>
    <row r="21" spans="1:6" ht="20" customHeight="1" x14ac:dyDescent="0.2">
      <c r="A21" s="89" t="s">
        <v>136</v>
      </c>
      <c r="B21" s="3"/>
      <c r="C21" s="91" t="s">
        <v>71</v>
      </c>
      <c r="D21" s="96">
        <v>0.5262</v>
      </c>
      <c r="E21" s="3"/>
      <c r="F21" s="95"/>
    </row>
    <row r="22" spans="1:6" ht="20" customHeight="1" x14ac:dyDescent="0.2">
      <c r="A22" s="89"/>
      <c r="B22" s="3"/>
      <c r="C22" s="3"/>
      <c r="D22" s="3"/>
      <c r="E22" s="3"/>
      <c r="F22" s="95"/>
    </row>
    <row r="23" spans="1:6" ht="20" customHeight="1" x14ac:dyDescent="0.2">
      <c r="A23" s="38" t="s">
        <v>132</v>
      </c>
      <c r="B23" s="94">
        <f>D20*(1/D21)*100</f>
        <v>950209.04599011771</v>
      </c>
      <c r="C23" s="3"/>
      <c r="D23" s="3"/>
      <c r="E23" s="3"/>
      <c r="F23" s="95"/>
    </row>
    <row r="24" spans="1:6" ht="20" customHeight="1" x14ac:dyDescent="0.2">
      <c r="A24" s="38"/>
      <c r="B24" s="94"/>
      <c r="C24" s="3"/>
      <c r="D24" s="3"/>
      <c r="E24" s="3"/>
      <c r="F24" s="95"/>
    </row>
    <row r="25" spans="1:6" ht="20" customHeight="1" x14ac:dyDescent="0.2">
      <c r="A25" s="3"/>
      <c r="B25" s="3"/>
      <c r="C25" s="3"/>
      <c r="D25" s="95"/>
      <c r="E25" s="95"/>
      <c r="F25" s="95"/>
    </row>
    <row r="26" spans="1:6" ht="20" customHeight="1" thickBot="1" x14ac:dyDescent="0.3">
      <c r="A26" s="92" t="s">
        <v>137</v>
      </c>
      <c r="B26" s="92"/>
      <c r="C26" s="92"/>
      <c r="D26" s="92"/>
    </row>
    <row r="27" spans="1:6" ht="20" customHeight="1" x14ac:dyDescent="0.25">
      <c r="A27" s="90"/>
      <c r="B27" s="1"/>
      <c r="C27" s="1"/>
      <c r="D27" s="1"/>
    </row>
    <row r="28" spans="1:6" ht="20" customHeight="1" x14ac:dyDescent="0.2">
      <c r="A28" s="130" t="s">
        <v>138</v>
      </c>
      <c r="B28" s="132"/>
      <c r="C28" s="95"/>
      <c r="D28" s="95"/>
    </row>
    <row r="29" spans="1:6" ht="20" customHeight="1" x14ac:dyDescent="0.2">
      <c r="A29" s="44"/>
      <c r="B29" s="95"/>
      <c r="C29" s="95"/>
      <c r="D29" s="95"/>
    </row>
    <row r="30" spans="1:6" ht="20" customHeight="1" x14ac:dyDescent="0.2">
      <c r="A30" s="89" t="s">
        <v>134</v>
      </c>
      <c r="B30" s="3"/>
      <c r="C30" s="3"/>
      <c r="D30" s="3"/>
    </row>
    <row r="31" spans="1:6" ht="20" customHeight="1" x14ac:dyDescent="0.2">
      <c r="A31" s="89" t="s">
        <v>135</v>
      </c>
      <c r="B31" s="3"/>
      <c r="C31" s="91" t="s">
        <v>71</v>
      </c>
      <c r="D31" s="94">
        <v>5000</v>
      </c>
    </row>
    <row r="32" spans="1:6" ht="20" customHeight="1" x14ac:dyDescent="0.2">
      <c r="A32" s="89" t="s">
        <v>136</v>
      </c>
      <c r="B32" s="3"/>
      <c r="C32" s="91" t="s">
        <v>71</v>
      </c>
      <c r="D32" s="96">
        <v>0.5262</v>
      </c>
    </row>
    <row r="33" spans="1:4" ht="20" customHeight="1" x14ac:dyDescent="0.2">
      <c r="A33" s="89"/>
      <c r="B33" s="3"/>
      <c r="C33" s="3"/>
      <c r="D33" s="3"/>
    </row>
    <row r="34" spans="1:4" ht="20" customHeight="1" x14ac:dyDescent="0.2">
      <c r="A34" s="38" t="s">
        <v>132</v>
      </c>
      <c r="B34" s="94">
        <f>D31*(1/D32)*200</f>
        <v>1900418.0919802354</v>
      </c>
      <c r="C34" s="3"/>
      <c r="D34" s="3"/>
    </row>
    <row r="35" spans="1:4" ht="20" customHeight="1" x14ac:dyDescent="0.2">
      <c r="A35" s="1"/>
      <c r="B35" s="1"/>
      <c r="C35" s="1"/>
    </row>
    <row r="36" spans="1:4" ht="20" customHeight="1" x14ac:dyDescent="0.2">
      <c r="A36" s="1"/>
      <c r="B36" s="1"/>
      <c r="C36" s="1"/>
    </row>
    <row r="37" spans="1:4" ht="20" customHeight="1" x14ac:dyDescent="0.2">
      <c r="A37" s="1"/>
      <c r="B37" s="1"/>
      <c r="C37" s="1"/>
    </row>
    <row r="38" spans="1:4" ht="20" customHeight="1" x14ac:dyDescent="0.2">
      <c r="A38" s="1"/>
      <c r="B38" s="1"/>
      <c r="C38" s="1"/>
    </row>
    <row r="39" spans="1:4" ht="20" customHeight="1" x14ac:dyDescent="0.2">
      <c r="A39" s="1"/>
      <c r="B39" s="1"/>
      <c r="C39" s="1"/>
    </row>
  </sheetData>
  <mergeCells count="3">
    <mergeCell ref="A6:B6"/>
    <mergeCell ref="A17:B17"/>
    <mergeCell ref="A28:B28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D21"/>
  </sheetPr>
  <dimension ref="A1:C38"/>
  <sheetViews>
    <sheetView showGridLines="0" workbookViewId="0"/>
  </sheetViews>
  <sheetFormatPr baseColWidth="10" defaultColWidth="8.83203125" defaultRowHeight="15" x14ac:dyDescent="0.2"/>
  <cols>
    <col min="1" max="1" width="37.6640625" customWidth="1"/>
    <col min="2" max="2" width="22.1640625" customWidth="1"/>
    <col min="3" max="3" width="35.33203125" customWidth="1"/>
  </cols>
  <sheetData>
    <row r="1" spans="1:3" ht="67.25" customHeight="1" x14ac:dyDescent="0.2">
      <c r="C1" s="12"/>
    </row>
    <row r="2" spans="1:3" x14ac:dyDescent="0.2">
      <c r="A2" s="12"/>
      <c r="B2" s="12"/>
      <c r="C2" s="12"/>
    </row>
    <row r="5" spans="1:3" ht="16" thickBot="1" x14ac:dyDescent="0.25"/>
    <row r="6" spans="1:3" ht="27" customHeight="1" thickBot="1" x14ac:dyDescent="0.25">
      <c r="A6" s="19" t="s">
        <v>0</v>
      </c>
      <c r="B6" s="20" t="s">
        <v>1</v>
      </c>
      <c r="C6" s="20" t="s">
        <v>2</v>
      </c>
    </row>
    <row r="7" spans="1:3" ht="20" customHeight="1" x14ac:dyDescent="0.2">
      <c r="A7" s="3" t="s">
        <v>10</v>
      </c>
      <c r="B7" s="5"/>
      <c r="C7" s="7">
        <v>0</v>
      </c>
    </row>
    <row r="8" spans="1:3" ht="20" customHeight="1" x14ac:dyDescent="0.2">
      <c r="A8" s="3" t="s">
        <v>12</v>
      </c>
      <c r="B8" s="5"/>
      <c r="C8" s="7">
        <v>0</v>
      </c>
    </row>
    <row r="9" spans="1:3" ht="20" customHeight="1" x14ac:dyDescent="0.2">
      <c r="A9" s="3" t="s">
        <v>13</v>
      </c>
      <c r="B9" s="5"/>
      <c r="C9" s="7">
        <v>0</v>
      </c>
    </row>
    <row r="10" spans="1:3" ht="20" customHeight="1" thickBot="1" x14ac:dyDescent="0.25">
      <c r="A10" s="4" t="s">
        <v>11</v>
      </c>
      <c r="B10" s="6"/>
      <c r="C10" s="8">
        <v>0</v>
      </c>
    </row>
    <row r="11" spans="1:3" ht="20" customHeight="1" x14ac:dyDescent="0.2">
      <c r="A11" s="1"/>
      <c r="B11" s="1"/>
      <c r="C11" s="2"/>
    </row>
    <row r="12" spans="1:3" ht="20" customHeight="1" x14ac:dyDescent="0.2">
      <c r="A12" s="1"/>
      <c r="B12" s="1"/>
      <c r="C12" s="2"/>
    </row>
    <row r="13" spans="1:3" ht="20" customHeight="1" x14ac:dyDescent="0.2">
      <c r="A13" s="1"/>
      <c r="B13" s="1"/>
      <c r="C13" s="2"/>
    </row>
    <row r="14" spans="1:3" ht="20" customHeight="1" x14ac:dyDescent="0.2">
      <c r="A14" s="1"/>
      <c r="B14" s="1"/>
      <c r="C14" s="2"/>
    </row>
    <row r="15" spans="1:3" ht="20" customHeight="1" x14ac:dyDescent="0.2">
      <c r="A15" s="1"/>
      <c r="B15" s="1"/>
      <c r="C15" s="2"/>
    </row>
    <row r="16" spans="1:3" ht="20" customHeight="1" x14ac:dyDescent="0.2">
      <c r="A16" s="1"/>
      <c r="B16" s="1"/>
      <c r="C16" s="2"/>
    </row>
    <row r="17" spans="1:3" ht="20" customHeight="1" x14ac:dyDescent="0.2">
      <c r="A17" s="1"/>
      <c r="B17" s="1"/>
      <c r="C17" s="2"/>
    </row>
    <row r="18" spans="1:3" ht="20" customHeight="1" x14ac:dyDescent="0.2">
      <c r="A18" s="1"/>
      <c r="B18" s="1"/>
      <c r="C18" s="2"/>
    </row>
    <row r="19" spans="1:3" ht="20" customHeight="1" x14ac:dyDescent="0.2">
      <c r="A19" s="1"/>
      <c r="B19" s="1"/>
      <c r="C19" s="2"/>
    </row>
    <row r="20" spans="1:3" ht="20" customHeight="1" x14ac:dyDescent="0.2">
      <c r="A20" s="1"/>
      <c r="B20" s="1"/>
      <c r="C20" s="2"/>
    </row>
    <row r="21" spans="1:3" ht="20" customHeight="1" x14ac:dyDescent="0.2">
      <c r="A21" s="1"/>
      <c r="B21" s="1"/>
      <c r="C21" s="2"/>
    </row>
    <row r="22" spans="1:3" ht="20" customHeight="1" x14ac:dyDescent="0.2">
      <c r="A22" s="1"/>
      <c r="B22" s="1"/>
      <c r="C22" s="2"/>
    </row>
    <row r="23" spans="1:3" ht="20" customHeight="1" x14ac:dyDescent="0.2">
      <c r="A23" s="1"/>
      <c r="B23" s="1"/>
      <c r="C23" s="2"/>
    </row>
    <row r="24" spans="1:3" ht="20" customHeight="1" x14ac:dyDescent="0.2">
      <c r="A24" s="1"/>
      <c r="B24" s="1"/>
      <c r="C24" s="2"/>
    </row>
    <row r="25" spans="1:3" ht="20" customHeight="1" x14ac:dyDescent="0.2">
      <c r="A25" s="1"/>
      <c r="B25" s="1"/>
      <c r="C25" s="2"/>
    </row>
    <row r="26" spans="1:3" ht="20" customHeight="1" x14ac:dyDescent="0.2">
      <c r="A26" s="1"/>
      <c r="B26" s="1"/>
      <c r="C26" s="2"/>
    </row>
    <row r="27" spans="1:3" ht="20" customHeight="1" x14ac:dyDescent="0.2">
      <c r="A27" s="1"/>
      <c r="B27" s="1"/>
      <c r="C27" s="2"/>
    </row>
    <row r="28" spans="1:3" ht="20" customHeight="1" x14ac:dyDescent="0.2">
      <c r="A28" s="1"/>
      <c r="B28" s="1"/>
      <c r="C28" s="2"/>
    </row>
    <row r="29" spans="1:3" ht="20" customHeight="1" x14ac:dyDescent="0.2">
      <c r="A29" s="1"/>
      <c r="B29" s="1"/>
      <c r="C29" s="2"/>
    </row>
    <row r="30" spans="1:3" ht="20" customHeight="1" x14ac:dyDescent="0.2">
      <c r="A30" s="1"/>
      <c r="B30" s="1"/>
      <c r="C30" s="2"/>
    </row>
    <row r="31" spans="1:3" ht="20" customHeight="1" x14ac:dyDescent="0.2">
      <c r="A31" s="1"/>
      <c r="B31" s="1"/>
      <c r="C31" s="2"/>
    </row>
    <row r="32" spans="1:3" ht="20" customHeight="1" x14ac:dyDescent="0.2">
      <c r="A32" s="1"/>
      <c r="B32" s="1"/>
      <c r="C32" s="2"/>
    </row>
    <row r="33" spans="1:3" ht="20" customHeight="1" x14ac:dyDescent="0.2">
      <c r="A33" s="1"/>
      <c r="B33" s="1"/>
      <c r="C33" s="2"/>
    </row>
    <row r="34" spans="1:3" ht="20" customHeight="1" x14ac:dyDescent="0.2">
      <c r="A34" s="1"/>
      <c r="B34" s="1"/>
      <c r="C34" s="2"/>
    </row>
    <row r="35" spans="1:3" ht="20" customHeight="1" x14ac:dyDescent="0.2">
      <c r="A35" s="1"/>
      <c r="B35" s="1"/>
      <c r="C35" s="1"/>
    </row>
    <row r="36" spans="1:3" ht="20" customHeight="1" x14ac:dyDescent="0.2">
      <c r="A36" s="1"/>
      <c r="B36" s="1"/>
      <c r="C36" s="1"/>
    </row>
    <row r="37" spans="1:3" ht="20" customHeight="1" x14ac:dyDescent="0.2">
      <c r="A37" s="1"/>
      <c r="B37" s="1"/>
      <c r="C37" s="1"/>
    </row>
    <row r="38" spans="1:3" ht="20" customHeight="1" x14ac:dyDescent="0.2">
      <c r="A38" s="1"/>
      <c r="B38" s="1"/>
      <c r="C38" s="1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265AA6"/>
  </sheetPr>
  <dimension ref="A1:H480"/>
  <sheetViews>
    <sheetView showGridLines="0" workbookViewId="0">
      <selection activeCell="F7" sqref="F7"/>
    </sheetView>
  </sheetViews>
  <sheetFormatPr baseColWidth="10" defaultColWidth="8.83203125" defaultRowHeight="15" x14ac:dyDescent="0.2"/>
  <cols>
    <col min="1" max="1" width="19.5" customWidth="1"/>
    <col min="2" max="2" width="17.6640625" customWidth="1"/>
    <col min="3" max="3" width="20.1640625" customWidth="1"/>
    <col min="4" max="4" width="24.33203125" customWidth="1"/>
    <col min="5" max="5" width="22.5" customWidth="1"/>
    <col min="6" max="6" width="21.6640625" customWidth="1"/>
    <col min="8" max="8" width="14.33203125" bestFit="1" customWidth="1"/>
  </cols>
  <sheetData>
    <row r="1" spans="1:8" ht="65.5" customHeight="1" x14ac:dyDescent="0.2">
      <c r="A1" s="12"/>
      <c r="B1" s="12"/>
      <c r="C1" s="12"/>
      <c r="D1" s="12"/>
      <c r="E1" s="12"/>
      <c r="F1" s="12"/>
    </row>
    <row r="2" spans="1:8" x14ac:dyDescent="0.2">
      <c r="A2" s="12"/>
      <c r="B2" s="12"/>
      <c r="C2" s="12"/>
      <c r="D2" s="12"/>
      <c r="E2" s="12"/>
      <c r="F2" s="12"/>
    </row>
    <row r="3" spans="1:8" x14ac:dyDescent="0.2">
      <c r="A3" s="12"/>
      <c r="B3" s="12"/>
      <c r="C3" s="12"/>
      <c r="D3" s="12"/>
      <c r="E3" s="12"/>
      <c r="F3" s="12"/>
    </row>
    <row r="5" spans="1:8" ht="16" thickBot="1" x14ac:dyDescent="0.25"/>
    <row r="6" spans="1:8" s="9" customFormat="1" ht="50.5" customHeight="1" thickBot="1" x14ac:dyDescent="0.25">
      <c r="A6" s="16" t="s">
        <v>3</v>
      </c>
      <c r="B6" s="18" t="s">
        <v>4</v>
      </c>
      <c r="C6" s="17" t="s">
        <v>5</v>
      </c>
      <c r="D6" s="17" t="s">
        <v>6</v>
      </c>
      <c r="E6" s="17" t="s">
        <v>7</v>
      </c>
      <c r="F6" s="17" t="s">
        <v>8</v>
      </c>
    </row>
    <row r="7" spans="1:8" s="1" customFormat="1" ht="36.5" customHeight="1" thickBot="1" x14ac:dyDescent="0.25">
      <c r="A7" s="14">
        <v>40</v>
      </c>
      <c r="B7" s="14">
        <v>70</v>
      </c>
      <c r="C7" s="11">
        <v>3000</v>
      </c>
      <c r="D7" s="11">
        <v>3000</v>
      </c>
      <c r="E7" s="11">
        <v>2500</v>
      </c>
      <c r="F7" s="15">
        <f>((B7-A7)*12*C7)-((B7-A7)*12*E7)+((85-B7)*12*D7)-((85-B7)*12*E7)</f>
        <v>270000</v>
      </c>
      <c r="H7" s="10"/>
    </row>
    <row r="8" spans="1:8" s="1" customFormat="1" ht="20" customHeight="1" x14ac:dyDescent="0.2">
      <c r="F8" s="113" t="s">
        <v>152</v>
      </c>
    </row>
    <row r="9" spans="1:8" s="1" customFormat="1" ht="20" customHeight="1" x14ac:dyDescent="0.2"/>
    <row r="10" spans="1:8" s="1" customFormat="1" ht="20" customHeight="1" x14ac:dyDescent="0.2">
      <c r="A10" s="13" t="s">
        <v>9</v>
      </c>
    </row>
    <row r="11" spans="1:8" s="1" customFormat="1" ht="20" customHeight="1" x14ac:dyDescent="0.2"/>
    <row r="12" spans="1:8" s="1" customFormat="1" ht="20" customHeight="1" x14ac:dyDescent="0.2"/>
    <row r="13" spans="1:8" s="1" customFormat="1" ht="20" customHeight="1" x14ac:dyDescent="0.2"/>
    <row r="14" spans="1:8" s="1" customFormat="1" ht="20" customHeight="1" x14ac:dyDescent="0.2"/>
    <row r="15" spans="1:8" s="1" customFormat="1" ht="20" customHeight="1" x14ac:dyDescent="0.2"/>
    <row r="16" spans="1:8" s="1" customFormat="1" ht="20" customHeight="1" x14ac:dyDescent="0.2"/>
    <row r="17" s="1" customFormat="1" ht="20" customHeight="1" x14ac:dyDescent="0.2"/>
    <row r="18" s="1" customFormat="1" ht="20" customHeight="1" x14ac:dyDescent="0.2"/>
    <row r="19" s="1" customFormat="1" ht="20" customHeight="1" x14ac:dyDescent="0.2"/>
    <row r="20" s="1" customFormat="1" ht="20" customHeight="1" x14ac:dyDescent="0.2"/>
    <row r="21" s="1" customFormat="1" ht="20" customHeight="1" x14ac:dyDescent="0.2"/>
    <row r="22" s="1" customFormat="1" ht="20" customHeight="1" x14ac:dyDescent="0.2"/>
    <row r="23" s="1" customFormat="1" ht="20" customHeight="1" x14ac:dyDescent="0.2"/>
    <row r="24" s="1" customFormat="1" ht="20" customHeight="1" x14ac:dyDescent="0.2"/>
    <row r="25" s="1" customFormat="1" ht="20" customHeight="1" x14ac:dyDescent="0.2"/>
    <row r="26" s="1" customFormat="1" ht="20" customHeight="1" x14ac:dyDescent="0.2"/>
    <row r="27" s="1" customFormat="1" ht="20" customHeight="1" x14ac:dyDescent="0.2"/>
    <row r="28" s="1" customFormat="1" ht="20" customHeight="1" x14ac:dyDescent="0.2"/>
    <row r="29" s="1" customFormat="1" ht="20" customHeight="1" x14ac:dyDescent="0.2"/>
    <row r="30" s="1" customFormat="1" ht="20" customHeight="1" x14ac:dyDescent="0.2"/>
    <row r="31" s="1" customFormat="1" ht="20" customHeight="1" x14ac:dyDescent="0.2"/>
    <row r="32" s="1" customFormat="1" ht="20" customHeight="1" x14ac:dyDescent="0.2"/>
    <row r="33" s="1" customFormat="1" ht="20" customHeight="1" x14ac:dyDescent="0.2"/>
    <row r="34" s="1" customFormat="1" ht="20" customHeight="1" x14ac:dyDescent="0.2"/>
    <row r="35" s="1" customFormat="1" ht="20" customHeight="1" x14ac:dyDescent="0.2"/>
    <row r="36" s="1" customFormat="1" ht="20" customHeight="1" x14ac:dyDescent="0.2"/>
    <row r="37" s="1" customFormat="1" ht="20" customHeight="1" x14ac:dyDescent="0.2"/>
    <row r="38" s="1" customFormat="1" ht="20" customHeight="1" x14ac:dyDescent="0.2"/>
    <row r="39" s="1" customFormat="1" ht="20" customHeight="1" x14ac:dyDescent="0.2"/>
    <row r="40" s="1" customFormat="1" ht="20" customHeight="1" x14ac:dyDescent="0.2"/>
    <row r="41" s="1" customFormat="1" ht="20" customHeight="1" x14ac:dyDescent="0.2"/>
    <row r="42" s="1" customFormat="1" ht="20" customHeight="1" x14ac:dyDescent="0.2"/>
    <row r="43" s="1" customFormat="1" ht="20" customHeight="1" x14ac:dyDescent="0.2"/>
    <row r="44" s="1" customFormat="1" ht="20" customHeight="1" x14ac:dyDescent="0.2"/>
    <row r="45" s="1" customFormat="1" ht="20" customHeight="1" x14ac:dyDescent="0.2"/>
    <row r="46" s="1" customFormat="1" ht="20" customHeight="1" x14ac:dyDescent="0.2"/>
    <row r="47" s="1" customFormat="1" ht="20" customHeight="1" x14ac:dyDescent="0.2"/>
    <row r="48" s="1" customFormat="1" ht="20" customHeight="1" x14ac:dyDescent="0.2"/>
    <row r="49" s="1" customFormat="1" ht="20" customHeight="1" x14ac:dyDescent="0.2"/>
    <row r="50" s="1" customFormat="1" ht="20" customHeight="1" x14ac:dyDescent="0.2"/>
    <row r="51" s="1" customFormat="1" ht="20" customHeight="1" x14ac:dyDescent="0.2"/>
    <row r="52" s="1" customFormat="1" ht="20" customHeight="1" x14ac:dyDescent="0.2"/>
    <row r="53" s="1" customFormat="1" ht="20" customHeight="1" x14ac:dyDescent="0.2"/>
    <row r="54" s="1" customFormat="1" ht="20" customHeight="1" x14ac:dyDescent="0.2"/>
    <row r="55" s="1" customFormat="1" ht="20" customHeight="1" x14ac:dyDescent="0.2"/>
    <row r="56" s="1" customFormat="1" ht="20" customHeight="1" x14ac:dyDescent="0.2"/>
    <row r="57" s="1" customFormat="1" ht="20" customHeight="1" x14ac:dyDescent="0.2"/>
    <row r="58" s="1" customFormat="1" ht="20" customHeight="1" x14ac:dyDescent="0.2"/>
    <row r="59" s="1" customFormat="1" ht="20" customHeight="1" x14ac:dyDescent="0.2"/>
    <row r="60" s="1" customFormat="1" ht="20" customHeight="1" x14ac:dyDescent="0.2"/>
    <row r="61" s="1" customFormat="1" ht="20" customHeight="1" x14ac:dyDescent="0.2"/>
    <row r="62" s="1" customFormat="1" ht="20" customHeight="1" x14ac:dyDescent="0.2"/>
    <row r="63" s="1" customFormat="1" ht="20" customHeight="1" x14ac:dyDescent="0.2"/>
    <row r="64" s="1" customFormat="1" ht="20" customHeight="1" x14ac:dyDescent="0.2"/>
    <row r="65" s="1" customFormat="1" ht="20" customHeight="1" x14ac:dyDescent="0.2"/>
    <row r="66" s="1" customFormat="1" ht="20" customHeight="1" x14ac:dyDescent="0.2"/>
    <row r="67" s="1" customFormat="1" ht="20" customHeight="1" x14ac:dyDescent="0.2"/>
    <row r="68" s="1" customFormat="1" ht="20" customHeight="1" x14ac:dyDescent="0.2"/>
    <row r="69" s="1" customFormat="1" ht="20" customHeight="1" x14ac:dyDescent="0.2"/>
    <row r="70" s="1" customFormat="1" ht="20" customHeight="1" x14ac:dyDescent="0.2"/>
    <row r="71" s="1" customFormat="1" ht="20" customHeight="1" x14ac:dyDescent="0.2"/>
    <row r="72" s="1" customFormat="1" ht="20" customHeight="1" x14ac:dyDescent="0.2"/>
    <row r="73" s="1" customFormat="1" ht="20" customHeight="1" x14ac:dyDescent="0.2"/>
    <row r="74" s="1" customFormat="1" ht="20" customHeight="1" x14ac:dyDescent="0.2"/>
    <row r="75" s="1" customFormat="1" ht="20" customHeight="1" x14ac:dyDescent="0.2"/>
    <row r="76" s="1" customFormat="1" ht="20" customHeight="1" x14ac:dyDescent="0.2"/>
    <row r="77" s="1" customFormat="1" ht="20" customHeight="1" x14ac:dyDescent="0.2"/>
    <row r="78" s="1" customFormat="1" ht="20" customHeight="1" x14ac:dyDescent="0.2"/>
    <row r="79" s="1" customFormat="1" ht="20" customHeight="1" x14ac:dyDescent="0.2"/>
    <row r="80" s="1" customFormat="1" ht="20" customHeight="1" x14ac:dyDescent="0.2"/>
    <row r="81" s="1" customFormat="1" ht="20" customHeight="1" x14ac:dyDescent="0.2"/>
    <row r="82" s="1" customFormat="1" ht="20" customHeight="1" x14ac:dyDescent="0.2"/>
    <row r="83" s="1" customFormat="1" ht="20" customHeight="1" x14ac:dyDescent="0.2"/>
    <row r="84" s="1" customFormat="1" ht="20" customHeight="1" x14ac:dyDescent="0.2"/>
    <row r="85" s="1" customFormat="1" ht="20" customHeight="1" x14ac:dyDescent="0.2"/>
    <row r="86" s="1" customFormat="1" ht="20" customHeight="1" x14ac:dyDescent="0.2"/>
    <row r="87" s="1" customFormat="1" ht="20" customHeight="1" x14ac:dyDescent="0.2"/>
    <row r="88" s="1" customFormat="1" ht="20" customHeight="1" x14ac:dyDescent="0.2"/>
    <row r="89" s="1" customFormat="1" ht="20" customHeight="1" x14ac:dyDescent="0.2"/>
    <row r="90" s="1" customFormat="1" ht="20" customHeight="1" x14ac:dyDescent="0.2"/>
    <row r="91" s="1" customFormat="1" ht="20" customHeight="1" x14ac:dyDescent="0.2"/>
    <row r="92" s="1" customFormat="1" ht="20" customHeight="1" x14ac:dyDescent="0.2"/>
    <row r="93" s="1" customFormat="1" ht="20" customHeight="1" x14ac:dyDescent="0.2"/>
    <row r="94" s="1" customFormat="1" ht="20" customHeight="1" x14ac:dyDescent="0.2"/>
    <row r="95" s="1" customFormat="1" ht="20" customHeight="1" x14ac:dyDescent="0.2"/>
    <row r="96" s="1" customFormat="1" ht="20" customHeight="1" x14ac:dyDescent="0.2"/>
    <row r="97" s="1" customFormat="1" ht="20" customHeight="1" x14ac:dyDescent="0.2"/>
    <row r="98" s="1" customFormat="1" ht="20" customHeight="1" x14ac:dyDescent="0.2"/>
    <row r="99" s="1" customFormat="1" ht="20" customHeight="1" x14ac:dyDescent="0.2"/>
    <row r="100" s="1" customFormat="1" ht="20" customHeight="1" x14ac:dyDescent="0.2"/>
    <row r="101" s="1" customFormat="1" ht="20" customHeight="1" x14ac:dyDescent="0.2"/>
    <row r="102" s="1" customFormat="1" ht="20" customHeight="1" x14ac:dyDescent="0.2"/>
    <row r="103" s="1" customFormat="1" ht="20" customHeight="1" x14ac:dyDescent="0.2"/>
    <row r="104" s="1" customFormat="1" ht="20" customHeight="1" x14ac:dyDescent="0.2"/>
    <row r="105" s="1" customFormat="1" ht="20" customHeight="1" x14ac:dyDescent="0.2"/>
    <row r="106" s="1" customFormat="1" ht="20" customHeight="1" x14ac:dyDescent="0.2"/>
    <row r="107" s="1" customFormat="1" ht="20" customHeight="1" x14ac:dyDescent="0.2"/>
    <row r="108" s="1" customFormat="1" ht="20" customHeight="1" x14ac:dyDescent="0.2"/>
    <row r="109" s="1" customFormat="1" ht="20" customHeight="1" x14ac:dyDescent="0.2"/>
    <row r="110" s="1" customFormat="1" ht="20" customHeight="1" x14ac:dyDescent="0.2"/>
    <row r="111" s="1" customFormat="1" ht="20" customHeight="1" x14ac:dyDescent="0.2"/>
    <row r="112" s="1" customFormat="1" ht="20" customHeight="1" x14ac:dyDescent="0.2"/>
    <row r="113" s="1" customFormat="1" ht="20" customHeight="1" x14ac:dyDescent="0.2"/>
    <row r="114" s="1" customFormat="1" ht="20" customHeight="1" x14ac:dyDescent="0.2"/>
    <row r="115" s="1" customFormat="1" ht="20" customHeight="1" x14ac:dyDescent="0.2"/>
    <row r="116" s="1" customFormat="1" ht="20" customHeight="1" x14ac:dyDescent="0.2"/>
    <row r="117" s="1" customFormat="1" ht="20" customHeight="1" x14ac:dyDescent="0.2"/>
    <row r="118" s="1" customFormat="1" ht="20" customHeight="1" x14ac:dyDescent="0.2"/>
    <row r="119" s="1" customFormat="1" ht="20" customHeight="1" x14ac:dyDescent="0.2"/>
    <row r="120" s="1" customFormat="1" ht="20" customHeight="1" x14ac:dyDescent="0.2"/>
    <row r="121" s="1" customFormat="1" ht="20" customHeight="1" x14ac:dyDescent="0.2"/>
    <row r="122" s="1" customFormat="1" ht="20" customHeight="1" x14ac:dyDescent="0.2"/>
    <row r="123" s="1" customFormat="1" ht="20" customHeight="1" x14ac:dyDescent="0.2"/>
    <row r="124" s="1" customFormat="1" ht="20" customHeight="1" x14ac:dyDescent="0.2"/>
    <row r="125" s="1" customFormat="1" ht="20" customHeight="1" x14ac:dyDescent="0.2"/>
    <row r="126" s="1" customFormat="1" ht="20" customHeight="1" x14ac:dyDescent="0.2"/>
    <row r="127" s="1" customFormat="1" ht="20" customHeight="1" x14ac:dyDescent="0.2"/>
    <row r="128" s="1" customFormat="1" ht="20" customHeight="1" x14ac:dyDescent="0.2"/>
    <row r="129" s="1" customFormat="1" ht="20" customHeight="1" x14ac:dyDescent="0.2"/>
    <row r="130" s="1" customFormat="1" ht="20" customHeight="1" x14ac:dyDescent="0.2"/>
    <row r="131" s="1" customFormat="1" ht="20" customHeight="1" x14ac:dyDescent="0.2"/>
    <row r="132" s="1" customFormat="1" ht="20" customHeight="1" x14ac:dyDescent="0.2"/>
    <row r="133" s="1" customFormat="1" ht="20" customHeight="1" x14ac:dyDescent="0.2"/>
    <row r="134" s="1" customFormat="1" ht="20" customHeight="1" x14ac:dyDescent="0.2"/>
    <row r="135" s="1" customFormat="1" ht="20" customHeight="1" x14ac:dyDescent="0.2"/>
    <row r="136" s="1" customFormat="1" ht="20" customHeight="1" x14ac:dyDescent="0.2"/>
    <row r="137" s="1" customFormat="1" ht="20" customHeight="1" x14ac:dyDescent="0.2"/>
    <row r="138" s="1" customFormat="1" ht="20" customHeight="1" x14ac:dyDescent="0.2"/>
    <row r="139" s="1" customFormat="1" ht="20" customHeight="1" x14ac:dyDescent="0.2"/>
    <row r="140" s="1" customFormat="1" ht="20" customHeight="1" x14ac:dyDescent="0.2"/>
    <row r="141" s="1" customFormat="1" ht="20" customHeight="1" x14ac:dyDescent="0.2"/>
    <row r="142" s="1" customFormat="1" ht="20" customHeight="1" x14ac:dyDescent="0.2"/>
    <row r="143" s="1" customFormat="1" ht="20" customHeight="1" x14ac:dyDescent="0.2"/>
    <row r="144" s="1" customFormat="1" ht="20" customHeight="1" x14ac:dyDescent="0.2"/>
    <row r="145" s="1" customFormat="1" ht="20" customHeight="1" x14ac:dyDescent="0.2"/>
    <row r="146" s="1" customFormat="1" ht="20" customHeight="1" x14ac:dyDescent="0.2"/>
    <row r="147" s="1" customFormat="1" ht="20" customHeight="1" x14ac:dyDescent="0.2"/>
    <row r="148" s="1" customFormat="1" ht="20" customHeight="1" x14ac:dyDescent="0.2"/>
    <row r="149" s="1" customFormat="1" ht="20" customHeight="1" x14ac:dyDescent="0.2"/>
    <row r="150" s="1" customFormat="1" ht="20" customHeight="1" x14ac:dyDescent="0.2"/>
    <row r="151" s="1" customFormat="1" ht="20" customHeight="1" x14ac:dyDescent="0.2"/>
    <row r="152" s="1" customFormat="1" ht="20" customHeight="1" x14ac:dyDescent="0.2"/>
    <row r="153" s="1" customFormat="1" ht="20" customHeight="1" x14ac:dyDescent="0.2"/>
    <row r="154" s="1" customFormat="1" ht="20" customHeight="1" x14ac:dyDescent="0.2"/>
    <row r="155" s="1" customFormat="1" ht="20" customHeight="1" x14ac:dyDescent="0.2"/>
    <row r="156" s="1" customFormat="1" ht="20" customHeight="1" x14ac:dyDescent="0.2"/>
    <row r="157" s="1" customFormat="1" ht="20" customHeight="1" x14ac:dyDescent="0.2"/>
    <row r="158" s="1" customFormat="1" ht="20" customHeight="1" x14ac:dyDescent="0.2"/>
    <row r="159" s="1" customFormat="1" ht="20" customHeight="1" x14ac:dyDescent="0.2"/>
    <row r="160" s="1" customFormat="1" ht="20" customHeight="1" x14ac:dyDescent="0.2"/>
    <row r="161" s="1" customFormat="1" ht="20" customHeight="1" x14ac:dyDescent="0.2"/>
    <row r="162" s="1" customFormat="1" ht="20" customHeight="1" x14ac:dyDescent="0.2"/>
    <row r="163" s="1" customFormat="1" ht="20" customHeight="1" x14ac:dyDescent="0.2"/>
    <row r="164" s="1" customFormat="1" ht="20" customHeight="1" x14ac:dyDescent="0.2"/>
    <row r="165" s="1" customFormat="1" ht="20" customHeight="1" x14ac:dyDescent="0.2"/>
    <row r="166" s="1" customFormat="1" ht="20" customHeight="1" x14ac:dyDescent="0.2"/>
    <row r="167" s="1" customFormat="1" ht="20" customHeight="1" x14ac:dyDescent="0.2"/>
    <row r="168" s="1" customFormat="1" ht="20" customHeight="1" x14ac:dyDescent="0.2"/>
    <row r="169" s="1" customFormat="1" ht="20" customHeight="1" x14ac:dyDescent="0.2"/>
    <row r="170" s="1" customFormat="1" ht="20" customHeight="1" x14ac:dyDescent="0.2"/>
    <row r="171" s="1" customFormat="1" ht="20" customHeight="1" x14ac:dyDescent="0.2"/>
    <row r="172" s="1" customFormat="1" ht="20" customHeight="1" x14ac:dyDescent="0.2"/>
    <row r="173" s="1" customFormat="1" ht="20" customHeight="1" x14ac:dyDescent="0.2"/>
    <row r="174" s="1" customFormat="1" ht="20" customHeight="1" x14ac:dyDescent="0.2"/>
    <row r="175" s="1" customFormat="1" ht="20" customHeight="1" x14ac:dyDescent="0.2"/>
    <row r="176" s="1" customFormat="1" ht="20" customHeight="1" x14ac:dyDescent="0.2"/>
    <row r="177" s="1" customFormat="1" ht="20" customHeight="1" x14ac:dyDescent="0.2"/>
    <row r="178" s="1" customFormat="1" ht="20" customHeight="1" x14ac:dyDescent="0.2"/>
    <row r="179" s="1" customFormat="1" ht="20" customHeight="1" x14ac:dyDescent="0.2"/>
    <row r="180" s="1" customFormat="1" ht="20" customHeight="1" x14ac:dyDescent="0.2"/>
    <row r="181" s="1" customFormat="1" ht="20" customHeight="1" x14ac:dyDescent="0.2"/>
    <row r="182" s="1" customFormat="1" ht="20" customHeight="1" x14ac:dyDescent="0.2"/>
    <row r="183" s="1" customFormat="1" ht="20" customHeight="1" x14ac:dyDescent="0.2"/>
    <row r="184" s="1" customFormat="1" ht="20" customHeight="1" x14ac:dyDescent="0.2"/>
    <row r="185" s="1" customFormat="1" ht="20" customHeight="1" x14ac:dyDescent="0.2"/>
    <row r="186" s="1" customFormat="1" ht="20" customHeight="1" x14ac:dyDescent="0.2"/>
    <row r="187" s="1" customFormat="1" ht="20" customHeight="1" x14ac:dyDescent="0.2"/>
    <row r="188" s="1" customFormat="1" ht="20" customHeight="1" x14ac:dyDescent="0.2"/>
    <row r="189" s="1" customFormat="1" ht="20" customHeight="1" x14ac:dyDescent="0.2"/>
    <row r="190" s="1" customFormat="1" ht="20" customHeight="1" x14ac:dyDescent="0.2"/>
    <row r="191" s="1" customFormat="1" ht="20" customHeight="1" x14ac:dyDescent="0.2"/>
    <row r="192" s="1" customFormat="1" ht="20" customHeight="1" x14ac:dyDescent="0.2"/>
    <row r="193" s="1" customFormat="1" ht="20" customHeight="1" x14ac:dyDescent="0.2"/>
    <row r="194" s="1" customFormat="1" ht="20" customHeight="1" x14ac:dyDescent="0.2"/>
    <row r="195" s="1" customFormat="1" ht="20" customHeight="1" x14ac:dyDescent="0.2"/>
    <row r="196" s="1" customFormat="1" ht="20" customHeight="1" x14ac:dyDescent="0.2"/>
    <row r="197" s="1" customFormat="1" ht="20" customHeight="1" x14ac:dyDescent="0.2"/>
    <row r="198" s="1" customFormat="1" ht="20" customHeight="1" x14ac:dyDescent="0.2"/>
    <row r="199" s="1" customFormat="1" ht="20" customHeight="1" x14ac:dyDescent="0.2"/>
    <row r="200" s="1" customFormat="1" ht="20" customHeight="1" x14ac:dyDescent="0.2"/>
    <row r="201" s="1" customFormat="1" ht="20" customHeight="1" x14ac:dyDescent="0.2"/>
    <row r="202" s="1" customFormat="1" ht="20" customHeight="1" x14ac:dyDescent="0.2"/>
    <row r="203" s="1" customFormat="1" ht="20" customHeight="1" x14ac:dyDescent="0.2"/>
    <row r="204" s="1" customFormat="1" ht="20" customHeight="1" x14ac:dyDescent="0.2"/>
    <row r="205" s="1" customFormat="1" ht="20" customHeight="1" x14ac:dyDescent="0.2"/>
    <row r="206" s="1" customFormat="1" ht="20" customHeight="1" x14ac:dyDescent="0.2"/>
    <row r="207" s="1" customFormat="1" ht="20" customHeight="1" x14ac:dyDescent="0.2"/>
    <row r="208" s="1" customFormat="1" ht="20" customHeight="1" x14ac:dyDescent="0.2"/>
    <row r="209" s="1" customFormat="1" ht="20" customHeight="1" x14ac:dyDescent="0.2"/>
    <row r="210" s="1" customFormat="1" ht="20" customHeight="1" x14ac:dyDescent="0.2"/>
    <row r="211" s="1" customFormat="1" ht="20" customHeight="1" x14ac:dyDescent="0.2"/>
    <row r="212" s="1" customFormat="1" ht="20" customHeight="1" x14ac:dyDescent="0.2"/>
    <row r="213" s="1" customFormat="1" ht="20" customHeight="1" x14ac:dyDescent="0.2"/>
    <row r="214" s="1" customFormat="1" ht="20" customHeight="1" x14ac:dyDescent="0.2"/>
    <row r="215" s="1" customFormat="1" ht="20" customHeight="1" x14ac:dyDescent="0.2"/>
    <row r="216" s="1" customFormat="1" ht="20" customHeight="1" x14ac:dyDescent="0.2"/>
    <row r="217" s="1" customFormat="1" ht="20" customHeight="1" x14ac:dyDescent="0.2"/>
    <row r="218" s="1" customFormat="1" ht="20" customHeight="1" x14ac:dyDescent="0.2"/>
    <row r="219" s="1" customFormat="1" ht="20" customHeight="1" x14ac:dyDescent="0.2"/>
    <row r="220" s="1" customFormat="1" ht="20" customHeight="1" x14ac:dyDescent="0.2"/>
    <row r="221" s="1" customFormat="1" ht="20" customHeight="1" x14ac:dyDescent="0.2"/>
    <row r="222" s="1" customFormat="1" ht="20" customHeight="1" x14ac:dyDescent="0.2"/>
    <row r="223" s="1" customFormat="1" ht="20" customHeight="1" x14ac:dyDescent="0.2"/>
    <row r="224" s="1" customFormat="1" ht="20" customHeight="1" x14ac:dyDescent="0.2"/>
    <row r="225" s="1" customFormat="1" ht="20" customHeight="1" x14ac:dyDescent="0.2"/>
    <row r="226" s="1" customFormat="1" ht="20" customHeight="1" x14ac:dyDescent="0.2"/>
    <row r="227" s="1" customFormat="1" ht="20" customHeight="1" x14ac:dyDescent="0.2"/>
    <row r="228" s="1" customFormat="1" ht="20" customHeight="1" x14ac:dyDescent="0.2"/>
    <row r="229" s="1" customFormat="1" ht="20" customHeight="1" x14ac:dyDescent="0.2"/>
    <row r="230" s="1" customFormat="1" ht="20" customHeight="1" x14ac:dyDescent="0.2"/>
    <row r="231" s="1" customFormat="1" ht="20" customHeight="1" x14ac:dyDescent="0.2"/>
    <row r="232" s="1" customFormat="1" ht="20" customHeight="1" x14ac:dyDescent="0.2"/>
    <row r="233" s="1" customFormat="1" ht="20" customHeight="1" x14ac:dyDescent="0.2"/>
    <row r="234" s="1" customFormat="1" ht="20" customHeight="1" x14ac:dyDescent="0.2"/>
    <row r="235" s="1" customFormat="1" ht="20" customHeight="1" x14ac:dyDescent="0.2"/>
    <row r="236" s="1" customFormat="1" ht="20" customHeight="1" x14ac:dyDescent="0.2"/>
    <row r="237" s="1" customFormat="1" ht="20" customHeight="1" x14ac:dyDescent="0.2"/>
    <row r="238" s="1" customFormat="1" ht="20" customHeight="1" x14ac:dyDescent="0.2"/>
    <row r="239" s="1" customFormat="1" ht="20" customHeight="1" x14ac:dyDescent="0.2"/>
    <row r="240" s="1" customFormat="1" ht="20" customHeight="1" x14ac:dyDescent="0.2"/>
    <row r="241" s="1" customFormat="1" ht="20" customHeight="1" x14ac:dyDescent="0.2"/>
    <row r="242" s="1" customFormat="1" ht="20" customHeight="1" x14ac:dyDescent="0.2"/>
    <row r="243" s="1" customFormat="1" ht="20" customHeight="1" x14ac:dyDescent="0.2"/>
    <row r="244" s="1" customFormat="1" ht="20" customHeight="1" x14ac:dyDescent="0.2"/>
    <row r="245" s="1" customFormat="1" ht="20" customHeight="1" x14ac:dyDescent="0.2"/>
    <row r="246" s="1" customFormat="1" ht="20" customHeight="1" x14ac:dyDescent="0.2"/>
    <row r="247" s="1" customFormat="1" ht="20" customHeight="1" x14ac:dyDescent="0.2"/>
    <row r="248" s="1" customFormat="1" ht="20" customHeight="1" x14ac:dyDescent="0.2"/>
    <row r="249" s="1" customFormat="1" ht="20" customHeight="1" x14ac:dyDescent="0.2"/>
    <row r="250" s="1" customFormat="1" ht="20" customHeight="1" x14ac:dyDescent="0.2"/>
    <row r="251" s="1" customFormat="1" ht="20" customHeight="1" x14ac:dyDescent="0.2"/>
    <row r="252" s="1" customFormat="1" ht="20" customHeight="1" x14ac:dyDescent="0.2"/>
    <row r="253" s="1" customFormat="1" ht="20" customHeight="1" x14ac:dyDescent="0.2"/>
    <row r="254" s="1" customFormat="1" ht="20" customHeight="1" x14ac:dyDescent="0.2"/>
    <row r="255" s="1" customFormat="1" ht="20" customHeight="1" x14ac:dyDescent="0.2"/>
    <row r="256" s="1" customFormat="1" ht="20" customHeight="1" x14ac:dyDescent="0.2"/>
    <row r="257" s="1" customFormat="1" ht="20" customHeight="1" x14ac:dyDescent="0.2"/>
    <row r="258" s="1" customFormat="1" ht="20" customHeight="1" x14ac:dyDescent="0.2"/>
    <row r="259" s="1" customFormat="1" ht="20" customHeight="1" x14ac:dyDescent="0.2"/>
    <row r="260" s="1" customFormat="1" ht="20" customHeight="1" x14ac:dyDescent="0.2"/>
    <row r="261" s="1" customFormat="1" ht="20" customHeight="1" x14ac:dyDescent="0.2"/>
    <row r="262" s="1" customFormat="1" ht="20" customHeight="1" x14ac:dyDescent="0.2"/>
    <row r="263" s="1" customFormat="1" ht="20" customHeight="1" x14ac:dyDescent="0.2"/>
    <row r="264" s="1" customFormat="1" ht="20" customHeight="1" x14ac:dyDescent="0.2"/>
    <row r="265" s="1" customFormat="1" ht="20" customHeight="1" x14ac:dyDescent="0.2"/>
    <row r="266" s="1" customFormat="1" ht="20" customHeight="1" x14ac:dyDescent="0.2"/>
    <row r="267" s="1" customFormat="1" ht="20" customHeight="1" x14ac:dyDescent="0.2"/>
    <row r="268" s="1" customFormat="1" ht="20" customHeight="1" x14ac:dyDescent="0.2"/>
    <row r="269" s="1" customFormat="1" ht="20" customHeight="1" x14ac:dyDescent="0.2"/>
    <row r="270" s="1" customFormat="1" ht="20" customHeight="1" x14ac:dyDescent="0.2"/>
    <row r="271" s="1" customFormat="1" ht="20" customHeight="1" x14ac:dyDescent="0.2"/>
    <row r="272" s="1" customFormat="1" ht="20" customHeight="1" x14ac:dyDescent="0.2"/>
    <row r="273" s="1" customFormat="1" ht="20" customHeight="1" x14ac:dyDescent="0.2"/>
    <row r="274" s="1" customFormat="1" ht="20" customHeight="1" x14ac:dyDescent="0.2"/>
    <row r="275" s="1" customFormat="1" ht="20" customHeight="1" x14ac:dyDescent="0.2"/>
    <row r="276" s="1" customFormat="1" ht="20" customHeight="1" x14ac:dyDescent="0.2"/>
    <row r="277" s="1" customFormat="1" ht="20" customHeight="1" x14ac:dyDescent="0.2"/>
    <row r="278" s="1" customFormat="1" ht="20" customHeight="1" x14ac:dyDescent="0.2"/>
    <row r="279" s="1" customFormat="1" ht="20" customHeight="1" x14ac:dyDescent="0.2"/>
    <row r="280" s="1" customFormat="1" ht="20" customHeight="1" x14ac:dyDescent="0.2"/>
    <row r="281" s="1" customFormat="1" ht="20" customHeight="1" x14ac:dyDescent="0.2"/>
    <row r="282" s="1" customFormat="1" ht="20" customHeight="1" x14ac:dyDescent="0.2"/>
    <row r="283" s="1" customFormat="1" ht="20" customHeight="1" x14ac:dyDescent="0.2"/>
    <row r="284" s="1" customFormat="1" ht="20" customHeight="1" x14ac:dyDescent="0.2"/>
    <row r="285" s="1" customFormat="1" ht="20" customHeight="1" x14ac:dyDescent="0.2"/>
    <row r="286" s="1" customFormat="1" ht="20" customHeight="1" x14ac:dyDescent="0.2"/>
    <row r="287" s="1" customFormat="1" ht="20" customHeight="1" x14ac:dyDescent="0.2"/>
    <row r="288" s="1" customFormat="1" ht="20" customHeight="1" x14ac:dyDescent="0.2"/>
    <row r="289" s="1" customFormat="1" ht="20" customHeight="1" x14ac:dyDescent="0.2"/>
    <row r="290" s="1" customFormat="1" ht="20" customHeight="1" x14ac:dyDescent="0.2"/>
    <row r="291" s="1" customFormat="1" ht="20" customHeight="1" x14ac:dyDescent="0.2"/>
    <row r="292" s="1" customFormat="1" ht="20" customHeight="1" x14ac:dyDescent="0.2"/>
    <row r="293" s="1" customFormat="1" ht="20" customHeight="1" x14ac:dyDescent="0.2"/>
    <row r="294" s="1" customFormat="1" ht="20" customHeight="1" x14ac:dyDescent="0.2"/>
    <row r="295" s="1" customFormat="1" ht="20" customHeight="1" x14ac:dyDescent="0.2"/>
    <row r="296" s="1" customFormat="1" ht="20" customHeight="1" x14ac:dyDescent="0.2"/>
    <row r="297" s="1" customFormat="1" ht="20" customHeight="1" x14ac:dyDescent="0.2"/>
    <row r="298" s="1" customFormat="1" ht="20" customHeight="1" x14ac:dyDescent="0.2"/>
    <row r="299" s="1" customFormat="1" ht="20" customHeight="1" x14ac:dyDescent="0.2"/>
    <row r="300" s="1" customFormat="1" ht="20" customHeight="1" x14ac:dyDescent="0.2"/>
    <row r="301" s="1" customFormat="1" ht="20" customHeight="1" x14ac:dyDescent="0.2"/>
    <row r="302" s="1" customFormat="1" ht="20" customHeight="1" x14ac:dyDescent="0.2"/>
    <row r="303" s="1" customFormat="1" ht="20" customHeight="1" x14ac:dyDescent="0.2"/>
    <row r="304" s="1" customFormat="1" ht="20" customHeight="1" x14ac:dyDescent="0.2"/>
    <row r="305" s="1" customFormat="1" ht="20" customHeight="1" x14ac:dyDescent="0.2"/>
    <row r="306" s="1" customFormat="1" ht="20" customHeight="1" x14ac:dyDescent="0.2"/>
    <row r="307" s="1" customFormat="1" ht="20" customHeight="1" x14ac:dyDescent="0.2"/>
    <row r="308" s="1" customFormat="1" ht="20" customHeight="1" x14ac:dyDescent="0.2"/>
    <row r="309" s="1" customFormat="1" ht="20" customHeight="1" x14ac:dyDescent="0.2"/>
    <row r="310" s="1" customFormat="1" ht="20" customHeight="1" x14ac:dyDescent="0.2"/>
    <row r="311" s="1" customFormat="1" ht="20" customHeight="1" x14ac:dyDescent="0.2"/>
    <row r="312" s="1" customFormat="1" ht="20" customHeight="1" x14ac:dyDescent="0.2"/>
    <row r="313" s="1" customFormat="1" ht="20" customHeight="1" x14ac:dyDescent="0.2"/>
    <row r="314" s="1" customFormat="1" ht="20" customHeight="1" x14ac:dyDescent="0.2"/>
    <row r="315" s="1" customFormat="1" ht="20" customHeight="1" x14ac:dyDescent="0.2"/>
    <row r="316" s="1" customFormat="1" ht="20" customHeight="1" x14ac:dyDescent="0.2"/>
    <row r="317" s="1" customFormat="1" ht="20" customHeight="1" x14ac:dyDescent="0.2"/>
    <row r="318" s="1" customFormat="1" ht="20" customHeight="1" x14ac:dyDescent="0.2"/>
    <row r="319" s="1" customFormat="1" ht="20" customHeight="1" x14ac:dyDescent="0.2"/>
    <row r="320" s="1" customFormat="1" ht="20" customHeight="1" x14ac:dyDescent="0.2"/>
    <row r="321" s="1" customFormat="1" ht="20" customHeight="1" x14ac:dyDescent="0.2"/>
    <row r="322" s="1" customFormat="1" ht="20" customHeight="1" x14ac:dyDescent="0.2"/>
    <row r="323" s="1" customFormat="1" ht="20" customHeight="1" x14ac:dyDescent="0.2"/>
    <row r="324" s="1" customFormat="1" ht="20" customHeight="1" x14ac:dyDescent="0.2"/>
    <row r="325" s="1" customFormat="1" ht="20" customHeight="1" x14ac:dyDescent="0.2"/>
    <row r="326" s="1" customFormat="1" ht="20" customHeight="1" x14ac:dyDescent="0.2"/>
    <row r="327" s="1" customFormat="1" ht="20" customHeight="1" x14ac:dyDescent="0.2"/>
    <row r="328" s="1" customFormat="1" ht="20" customHeight="1" x14ac:dyDescent="0.2"/>
    <row r="329" s="1" customFormat="1" ht="20" customHeight="1" x14ac:dyDescent="0.2"/>
    <row r="330" s="1" customFormat="1" ht="20" customHeight="1" x14ac:dyDescent="0.2"/>
    <row r="331" s="1" customFormat="1" ht="20" customHeight="1" x14ac:dyDescent="0.2"/>
    <row r="332" s="1" customFormat="1" ht="20" customHeight="1" x14ac:dyDescent="0.2"/>
    <row r="333" s="1" customFormat="1" ht="20" customHeight="1" x14ac:dyDescent="0.2"/>
    <row r="334" s="1" customFormat="1" ht="20" customHeight="1" x14ac:dyDescent="0.2"/>
    <row r="335" s="1" customFormat="1" ht="20" customHeight="1" x14ac:dyDescent="0.2"/>
    <row r="336" s="1" customFormat="1" ht="20" customHeight="1" x14ac:dyDescent="0.2"/>
    <row r="337" s="1" customFormat="1" ht="20" customHeight="1" x14ac:dyDescent="0.2"/>
    <row r="338" s="1" customFormat="1" ht="20" customHeight="1" x14ac:dyDescent="0.2"/>
    <row r="339" s="1" customFormat="1" ht="20" customHeight="1" x14ac:dyDescent="0.2"/>
    <row r="340" s="1" customFormat="1" ht="20" customHeight="1" x14ac:dyDescent="0.2"/>
    <row r="341" s="1" customFormat="1" ht="20" customHeight="1" x14ac:dyDescent="0.2"/>
    <row r="342" s="1" customFormat="1" ht="20" customHeight="1" x14ac:dyDescent="0.2"/>
    <row r="343" s="1" customFormat="1" ht="20" customHeight="1" x14ac:dyDescent="0.2"/>
    <row r="344" s="1" customFormat="1" ht="20" customHeight="1" x14ac:dyDescent="0.2"/>
    <row r="345" s="1" customFormat="1" ht="20" customHeight="1" x14ac:dyDescent="0.2"/>
    <row r="346" s="1" customFormat="1" ht="20" customHeight="1" x14ac:dyDescent="0.2"/>
    <row r="347" s="1" customFormat="1" ht="20" customHeight="1" x14ac:dyDescent="0.2"/>
    <row r="348" s="1" customFormat="1" ht="20" customHeight="1" x14ac:dyDescent="0.2"/>
    <row r="349" s="1" customFormat="1" ht="20" customHeight="1" x14ac:dyDescent="0.2"/>
    <row r="350" s="1" customFormat="1" ht="20" customHeight="1" x14ac:dyDescent="0.2"/>
    <row r="351" s="1" customFormat="1" ht="20" customHeight="1" x14ac:dyDescent="0.2"/>
    <row r="352" s="1" customFormat="1" ht="20" customHeight="1" x14ac:dyDescent="0.2"/>
    <row r="353" s="1" customFormat="1" ht="20" customHeight="1" x14ac:dyDescent="0.2"/>
    <row r="354" s="1" customFormat="1" ht="20" customHeight="1" x14ac:dyDescent="0.2"/>
    <row r="355" s="1" customFormat="1" ht="20" customHeight="1" x14ac:dyDescent="0.2"/>
    <row r="356" s="1" customFormat="1" ht="20" customHeight="1" x14ac:dyDescent="0.2"/>
    <row r="357" s="1" customFormat="1" ht="20" customHeight="1" x14ac:dyDescent="0.2"/>
    <row r="358" s="1" customFormat="1" ht="20" customHeight="1" x14ac:dyDescent="0.2"/>
    <row r="359" s="1" customFormat="1" ht="20" customHeight="1" x14ac:dyDescent="0.2"/>
    <row r="360" s="1" customFormat="1" ht="20" customHeight="1" x14ac:dyDescent="0.2"/>
    <row r="361" s="1" customFormat="1" ht="20" customHeight="1" x14ac:dyDescent="0.2"/>
    <row r="362" s="1" customFormat="1" ht="20" customHeight="1" x14ac:dyDescent="0.2"/>
    <row r="363" s="1" customFormat="1" ht="20" customHeight="1" x14ac:dyDescent="0.2"/>
    <row r="364" s="1" customFormat="1" ht="20" customHeight="1" x14ac:dyDescent="0.2"/>
    <row r="365" s="1" customFormat="1" ht="20" customHeight="1" x14ac:dyDescent="0.2"/>
    <row r="366" s="1" customFormat="1" ht="20" customHeight="1" x14ac:dyDescent="0.2"/>
    <row r="367" s="1" customFormat="1" ht="20" customHeight="1" x14ac:dyDescent="0.2"/>
    <row r="368" s="1" customFormat="1" ht="20" customHeight="1" x14ac:dyDescent="0.2"/>
    <row r="369" s="1" customFormat="1" ht="20" customHeight="1" x14ac:dyDescent="0.2"/>
    <row r="370" s="1" customFormat="1" ht="20" customHeight="1" x14ac:dyDescent="0.2"/>
    <row r="371" s="1" customFormat="1" ht="20" customHeight="1" x14ac:dyDescent="0.2"/>
    <row r="372" s="1" customFormat="1" ht="20" customHeight="1" x14ac:dyDescent="0.2"/>
    <row r="373" s="1" customFormat="1" ht="20" customHeight="1" x14ac:dyDescent="0.2"/>
    <row r="374" s="1" customFormat="1" ht="20" customHeight="1" x14ac:dyDescent="0.2"/>
    <row r="375" s="1" customFormat="1" ht="20" customHeight="1" x14ac:dyDescent="0.2"/>
    <row r="376" s="1" customFormat="1" ht="20" customHeight="1" x14ac:dyDescent="0.2"/>
    <row r="377" s="1" customFormat="1" ht="20" customHeight="1" x14ac:dyDescent="0.2"/>
    <row r="378" s="1" customFormat="1" ht="20" customHeight="1" x14ac:dyDescent="0.2"/>
    <row r="379" s="1" customFormat="1" ht="20" customHeight="1" x14ac:dyDescent="0.2"/>
    <row r="380" s="1" customFormat="1" ht="20" customHeight="1" x14ac:dyDescent="0.2"/>
    <row r="381" s="1" customFormat="1" ht="20" customHeight="1" x14ac:dyDescent="0.2"/>
    <row r="382" s="1" customFormat="1" ht="20" customHeight="1" x14ac:dyDescent="0.2"/>
    <row r="383" s="1" customFormat="1" ht="20" customHeight="1" x14ac:dyDescent="0.2"/>
    <row r="384" s="1" customFormat="1" ht="20" customHeight="1" x14ac:dyDescent="0.2"/>
    <row r="385" s="1" customFormat="1" ht="20" customHeight="1" x14ac:dyDescent="0.2"/>
    <row r="386" s="1" customFormat="1" ht="20" customHeight="1" x14ac:dyDescent="0.2"/>
    <row r="387" s="1" customFormat="1" ht="20" customHeight="1" x14ac:dyDescent="0.2"/>
    <row r="388" s="1" customFormat="1" ht="20" customHeight="1" x14ac:dyDescent="0.2"/>
    <row r="389" s="1" customFormat="1" ht="20" customHeight="1" x14ac:dyDescent="0.2"/>
    <row r="390" s="1" customFormat="1" ht="20" customHeight="1" x14ac:dyDescent="0.2"/>
    <row r="391" s="1" customFormat="1" ht="20" customHeight="1" x14ac:dyDescent="0.2"/>
    <row r="392" s="1" customFormat="1" ht="20" customHeight="1" x14ac:dyDescent="0.2"/>
    <row r="393" s="1" customFormat="1" ht="20" customHeight="1" x14ac:dyDescent="0.2"/>
    <row r="394" s="1" customFormat="1" ht="20" customHeight="1" x14ac:dyDescent="0.2"/>
    <row r="395" s="1" customFormat="1" ht="20" customHeight="1" x14ac:dyDescent="0.2"/>
    <row r="396" s="1" customFormat="1" ht="20" customHeight="1" x14ac:dyDescent="0.2"/>
    <row r="397" s="1" customFormat="1" ht="20" customHeight="1" x14ac:dyDescent="0.2"/>
    <row r="398" s="1" customFormat="1" ht="20" customHeight="1" x14ac:dyDescent="0.2"/>
    <row r="399" s="1" customFormat="1" ht="20" customHeight="1" x14ac:dyDescent="0.2"/>
    <row r="400" s="1" customFormat="1" ht="20" customHeight="1" x14ac:dyDescent="0.2"/>
    <row r="401" s="1" customFormat="1" ht="20" customHeight="1" x14ac:dyDescent="0.2"/>
    <row r="402" s="1" customFormat="1" ht="20" customHeight="1" x14ac:dyDescent="0.2"/>
    <row r="403" s="1" customFormat="1" ht="20" customHeight="1" x14ac:dyDescent="0.2"/>
    <row r="404" s="1" customFormat="1" ht="20" customHeight="1" x14ac:dyDescent="0.2"/>
    <row r="405" s="1" customFormat="1" ht="20" customHeight="1" x14ac:dyDescent="0.2"/>
    <row r="406" s="1" customFormat="1" ht="20" customHeight="1" x14ac:dyDescent="0.2"/>
    <row r="407" s="1" customFormat="1" ht="20" customHeight="1" x14ac:dyDescent="0.2"/>
    <row r="408" s="1" customFormat="1" ht="20" customHeight="1" x14ac:dyDescent="0.2"/>
    <row r="409" s="1" customFormat="1" ht="20" customHeight="1" x14ac:dyDescent="0.2"/>
    <row r="410" s="1" customFormat="1" ht="20" customHeight="1" x14ac:dyDescent="0.2"/>
    <row r="411" s="1" customFormat="1" ht="20" customHeight="1" x14ac:dyDescent="0.2"/>
    <row r="412" s="1" customFormat="1" ht="20" customHeight="1" x14ac:dyDescent="0.2"/>
    <row r="413" s="1" customFormat="1" ht="20" customHeight="1" x14ac:dyDescent="0.2"/>
    <row r="414" s="1" customFormat="1" ht="20" customHeight="1" x14ac:dyDescent="0.2"/>
    <row r="415" s="1" customFormat="1" ht="20" customHeight="1" x14ac:dyDescent="0.2"/>
    <row r="416" s="1" customFormat="1" ht="20" customHeight="1" x14ac:dyDescent="0.2"/>
    <row r="417" s="1" customFormat="1" ht="20" customHeight="1" x14ac:dyDescent="0.2"/>
    <row r="418" s="1" customFormat="1" ht="20" customHeight="1" x14ac:dyDescent="0.2"/>
    <row r="419" s="1" customFormat="1" ht="20" customHeight="1" x14ac:dyDescent="0.2"/>
    <row r="420" s="1" customFormat="1" ht="20" customHeight="1" x14ac:dyDescent="0.2"/>
    <row r="421" s="1" customFormat="1" ht="20" customHeight="1" x14ac:dyDescent="0.2"/>
    <row r="422" s="1" customFormat="1" ht="20" customHeight="1" x14ac:dyDescent="0.2"/>
    <row r="423" s="1" customFormat="1" ht="20" customHeight="1" x14ac:dyDescent="0.2"/>
    <row r="424" s="1" customFormat="1" ht="20" customHeight="1" x14ac:dyDescent="0.2"/>
    <row r="425" s="1" customFormat="1" ht="20" customHeight="1" x14ac:dyDescent="0.2"/>
    <row r="426" s="1" customFormat="1" ht="20" customHeight="1" x14ac:dyDescent="0.2"/>
    <row r="427" s="1" customFormat="1" ht="20" customHeight="1" x14ac:dyDescent="0.2"/>
    <row r="428" s="1" customFormat="1" ht="20" customHeight="1" x14ac:dyDescent="0.2"/>
    <row r="429" s="1" customFormat="1" ht="20" customHeight="1" x14ac:dyDescent="0.2"/>
    <row r="430" s="1" customFormat="1" ht="20" customHeight="1" x14ac:dyDescent="0.2"/>
    <row r="431" s="1" customFormat="1" ht="20" customHeight="1" x14ac:dyDescent="0.2"/>
    <row r="432" s="1" customFormat="1" ht="20" customHeight="1" x14ac:dyDescent="0.2"/>
    <row r="433" s="1" customFormat="1" ht="20" customHeight="1" x14ac:dyDescent="0.2"/>
    <row r="434" s="1" customFormat="1" ht="20" customHeight="1" x14ac:dyDescent="0.2"/>
    <row r="435" s="1" customFormat="1" ht="20" customHeight="1" x14ac:dyDescent="0.2"/>
    <row r="436" s="1" customFormat="1" ht="20" customHeight="1" x14ac:dyDescent="0.2"/>
    <row r="437" s="1" customFormat="1" ht="20" customHeight="1" x14ac:dyDescent="0.2"/>
    <row r="438" s="1" customFormat="1" ht="20" customHeight="1" x14ac:dyDescent="0.2"/>
    <row r="439" s="1" customFormat="1" ht="20" customHeight="1" x14ac:dyDescent="0.2"/>
    <row r="440" s="1" customFormat="1" ht="20" customHeight="1" x14ac:dyDescent="0.2"/>
    <row r="441" s="1" customFormat="1" ht="20" customHeight="1" x14ac:dyDescent="0.2"/>
    <row r="442" s="1" customFormat="1" ht="20" customHeight="1" x14ac:dyDescent="0.2"/>
    <row r="443" s="1" customFormat="1" ht="20" customHeight="1" x14ac:dyDescent="0.2"/>
    <row r="444" s="1" customFormat="1" ht="20" customHeight="1" x14ac:dyDescent="0.2"/>
    <row r="445" s="1" customFormat="1" ht="20" customHeight="1" x14ac:dyDescent="0.2"/>
    <row r="446" s="1" customFormat="1" ht="20" customHeight="1" x14ac:dyDescent="0.2"/>
    <row r="447" s="1" customFormat="1" ht="20" customHeight="1" x14ac:dyDescent="0.2"/>
    <row r="448" s="1" customFormat="1" ht="20" customHeight="1" x14ac:dyDescent="0.2"/>
    <row r="449" s="1" customFormat="1" ht="20" customHeight="1" x14ac:dyDescent="0.2"/>
    <row r="450" s="1" customFormat="1" ht="20" customHeight="1" x14ac:dyDescent="0.2"/>
    <row r="451" s="1" customFormat="1" ht="20" customHeight="1" x14ac:dyDescent="0.2"/>
    <row r="452" s="1" customFormat="1" ht="20" customHeight="1" x14ac:dyDescent="0.2"/>
    <row r="453" s="1" customFormat="1" ht="20" customHeight="1" x14ac:dyDescent="0.2"/>
    <row r="454" s="1" customFormat="1" ht="20" customHeight="1" x14ac:dyDescent="0.2"/>
    <row r="455" s="1" customFormat="1" ht="20" customHeight="1" x14ac:dyDescent="0.2"/>
    <row r="456" s="1" customFormat="1" ht="20" customHeight="1" x14ac:dyDescent="0.2"/>
    <row r="457" s="1" customFormat="1" ht="20" customHeight="1" x14ac:dyDescent="0.2"/>
    <row r="458" s="1" customFormat="1" ht="20" customHeight="1" x14ac:dyDescent="0.2"/>
    <row r="459" s="1" customFormat="1" ht="20" customHeight="1" x14ac:dyDescent="0.2"/>
    <row r="460" s="1" customFormat="1" ht="20" customHeight="1" x14ac:dyDescent="0.2"/>
    <row r="461" s="1" customFormat="1" ht="20" customHeight="1" x14ac:dyDescent="0.2"/>
    <row r="462" s="1" customFormat="1" ht="20" customHeight="1" x14ac:dyDescent="0.2"/>
    <row r="463" s="1" customFormat="1" ht="20" customHeight="1" x14ac:dyDescent="0.2"/>
    <row r="464" s="1" customFormat="1" ht="20" customHeight="1" x14ac:dyDescent="0.2"/>
    <row r="465" s="1" customFormat="1" ht="20" customHeight="1" x14ac:dyDescent="0.2"/>
    <row r="466" s="1" customFormat="1" ht="20" customHeight="1" x14ac:dyDescent="0.2"/>
    <row r="467" s="1" customFormat="1" ht="20" customHeight="1" x14ac:dyDescent="0.2"/>
    <row r="468" s="1" customFormat="1" ht="20" customHeight="1" x14ac:dyDescent="0.2"/>
    <row r="469" s="1" customFormat="1" ht="20" customHeight="1" x14ac:dyDescent="0.2"/>
    <row r="470" s="1" customFormat="1" ht="20" customHeight="1" x14ac:dyDescent="0.2"/>
    <row r="471" s="1" customFormat="1" ht="20" customHeight="1" x14ac:dyDescent="0.2"/>
    <row r="472" s="1" customFormat="1" ht="20" customHeight="1" x14ac:dyDescent="0.2"/>
    <row r="473" s="1" customFormat="1" ht="20" customHeight="1" x14ac:dyDescent="0.2"/>
    <row r="474" s="1" customFormat="1" ht="20" customHeight="1" x14ac:dyDescent="0.2"/>
    <row r="475" ht="20" customHeight="1" x14ac:dyDescent="0.2"/>
    <row r="476" ht="20" customHeight="1" x14ac:dyDescent="0.2"/>
    <row r="477" ht="20" customHeight="1" x14ac:dyDescent="0.2"/>
    <row r="478" ht="20" customHeight="1" x14ac:dyDescent="0.2"/>
    <row r="479" ht="20" customHeight="1" x14ac:dyDescent="0.2"/>
    <row r="480" ht="20" customHeight="1" x14ac:dyDescent="0.2"/>
  </sheetData>
  <conditionalFormatting sqref="F7">
    <cfRule type="cellIs" dxfId="7" priority="1" operator="lessThan">
      <formula>0</formula>
    </cfRule>
    <cfRule type="cellIs" dxfId="6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D485"/>
  <sheetViews>
    <sheetView showGridLines="0" topLeftCell="A4" workbookViewId="0">
      <selection activeCell="A15" sqref="A15:B15"/>
    </sheetView>
  </sheetViews>
  <sheetFormatPr baseColWidth="10" defaultColWidth="8.83203125" defaultRowHeight="15" x14ac:dyDescent="0.2"/>
  <cols>
    <col min="1" max="1" width="57.1640625" customWidth="1"/>
    <col min="2" max="2" width="24.1640625" customWidth="1"/>
    <col min="4" max="4" width="5" customWidth="1"/>
  </cols>
  <sheetData>
    <row r="1" spans="1:4" ht="65.5" customHeight="1" x14ac:dyDescent="0.2">
      <c r="A1" s="12"/>
      <c r="B1" s="12"/>
    </row>
    <row r="2" spans="1:4" x14ac:dyDescent="0.2">
      <c r="A2" s="12"/>
      <c r="B2" s="12"/>
    </row>
    <row r="3" spans="1:4" x14ac:dyDescent="0.2">
      <c r="A3" s="12"/>
      <c r="B3" s="12"/>
    </row>
    <row r="5" spans="1:4" ht="16" thickBot="1" x14ac:dyDescent="0.25"/>
    <row r="6" spans="1:4" s="9" customFormat="1" ht="50.5" customHeight="1" thickBot="1" x14ac:dyDescent="0.25">
      <c r="A6" s="16" t="s">
        <v>14</v>
      </c>
      <c r="B6" s="17" t="s">
        <v>15</v>
      </c>
    </row>
    <row r="7" spans="1:4" s="9" customFormat="1" ht="25.25" customHeight="1" x14ac:dyDescent="0.2">
      <c r="A7" s="21" t="s">
        <v>16</v>
      </c>
      <c r="B7" s="24">
        <v>5000</v>
      </c>
    </row>
    <row r="8" spans="1:4" s="9" customFormat="1" ht="25.25" customHeight="1" x14ac:dyDescent="0.2">
      <c r="A8" s="22" t="s">
        <v>17</v>
      </c>
      <c r="B8" s="25">
        <v>0</v>
      </c>
    </row>
    <row r="9" spans="1:4" s="9" customFormat="1" ht="25.25" customHeight="1" x14ac:dyDescent="0.2">
      <c r="A9" s="22" t="s">
        <v>18</v>
      </c>
      <c r="B9" s="25">
        <v>0</v>
      </c>
    </row>
    <row r="10" spans="1:4" s="9" customFormat="1" ht="25.25" customHeight="1" x14ac:dyDescent="0.2">
      <c r="A10" s="22" t="s">
        <v>19</v>
      </c>
      <c r="B10" s="25">
        <v>0</v>
      </c>
    </row>
    <row r="11" spans="1:4" s="9" customFormat="1" ht="25.25" customHeight="1" x14ac:dyDescent="0.2">
      <c r="A11" s="22" t="s">
        <v>20</v>
      </c>
      <c r="B11" s="25">
        <v>0</v>
      </c>
    </row>
    <row r="12" spans="1:4" s="1" customFormat="1" ht="25.25" customHeight="1" thickBot="1" x14ac:dyDescent="0.25">
      <c r="A12" s="23" t="s">
        <v>21</v>
      </c>
      <c r="B12" s="15">
        <f>SUM(B7:B11)</f>
        <v>5000</v>
      </c>
      <c r="D12" s="10"/>
    </row>
    <row r="13" spans="1:4" s="1" customFormat="1" ht="50" customHeight="1" x14ac:dyDescent="0.2"/>
    <row r="14" spans="1:4" s="1" customFormat="1" ht="20" customHeight="1" x14ac:dyDescent="0.2">
      <c r="A14" s="26"/>
      <c r="B14" s="26"/>
    </row>
    <row r="15" spans="1:4" s="1" customFormat="1" ht="38" customHeight="1" x14ac:dyDescent="0.2">
      <c r="A15" s="126" t="s">
        <v>22</v>
      </c>
      <c r="B15" s="127"/>
    </row>
    <row r="16" spans="1:4" s="1" customFormat="1" ht="101" customHeight="1" x14ac:dyDescent="0.2">
      <c r="A16" s="128" t="s">
        <v>23</v>
      </c>
      <c r="B16" s="128"/>
    </row>
    <row r="17" s="1" customFormat="1" ht="20" customHeight="1" x14ac:dyDescent="0.2"/>
    <row r="18" s="1" customFormat="1" ht="20" customHeight="1" x14ac:dyDescent="0.2"/>
    <row r="19" s="1" customFormat="1" ht="20" customHeight="1" x14ac:dyDescent="0.2"/>
    <row r="20" s="1" customFormat="1" ht="20" customHeight="1" x14ac:dyDescent="0.2"/>
    <row r="21" s="1" customFormat="1" ht="20" customHeight="1" x14ac:dyDescent="0.2"/>
    <row r="22" s="1" customFormat="1" ht="20" customHeight="1" x14ac:dyDescent="0.2"/>
    <row r="23" s="1" customFormat="1" ht="20" customHeight="1" x14ac:dyDescent="0.2"/>
    <row r="24" s="1" customFormat="1" ht="20" customHeight="1" x14ac:dyDescent="0.2"/>
    <row r="25" s="1" customFormat="1" ht="20" customHeight="1" x14ac:dyDescent="0.2"/>
    <row r="26" s="1" customFormat="1" ht="20" customHeight="1" x14ac:dyDescent="0.2"/>
    <row r="27" s="1" customFormat="1" ht="20" customHeight="1" x14ac:dyDescent="0.2"/>
    <row r="28" s="1" customFormat="1" ht="20" customHeight="1" x14ac:dyDescent="0.2"/>
    <row r="29" s="1" customFormat="1" ht="20" customHeight="1" x14ac:dyDescent="0.2"/>
    <row r="30" s="1" customFormat="1" ht="20" customHeight="1" x14ac:dyDescent="0.2"/>
    <row r="31" s="1" customFormat="1" ht="20" customHeight="1" x14ac:dyDescent="0.2"/>
    <row r="32" s="1" customFormat="1" ht="20" customHeight="1" x14ac:dyDescent="0.2"/>
    <row r="33" s="1" customFormat="1" ht="20" customHeight="1" x14ac:dyDescent="0.2"/>
    <row r="34" s="1" customFormat="1" ht="20" customHeight="1" x14ac:dyDescent="0.2"/>
    <row r="35" s="1" customFormat="1" ht="20" customHeight="1" x14ac:dyDescent="0.2"/>
    <row r="36" s="1" customFormat="1" ht="20" customHeight="1" x14ac:dyDescent="0.2"/>
    <row r="37" s="1" customFormat="1" ht="20" customHeight="1" x14ac:dyDescent="0.2"/>
    <row r="38" s="1" customFormat="1" ht="20" customHeight="1" x14ac:dyDescent="0.2"/>
    <row r="39" s="1" customFormat="1" ht="20" customHeight="1" x14ac:dyDescent="0.2"/>
    <row r="40" s="1" customFormat="1" ht="20" customHeight="1" x14ac:dyDescent="0.2"/>
    <row r="41" s="1" customFormat="1" ht="20" customHeight="1" x14ac:dyDescent="0.2"/>
    <row r="42" s="1" customFormat="1" ht="20" customHeight="1" x14ac:dyDescent="0.2"/>
    <row r="43" s="1" customFormat="1" ht="20" customHeight="1" x14ac:dyDescent="0.2"/>
    <row r="44" s="1" customFormat="1" ht="20" customHeight="1" x14ac:dyDescent="0.2"/>
    <row r="45" s="1" customFormat="1" ht="20" customHeight="1" x14ac:dyDescent="0.2"/>
    <row r="46" s="1" customFormat="1" ht="20" customHeight="1" x14ac:dyDescent="0.2"/>
    <row r="47" s="1" customFormat="1" ht="20" customHeight="1" x14ac:dyDescent="0.2"/>
    <row r="48" s="1" customFormat="1" ht="20" customHeight="1" x14ac:dyDescent="0.2"/>
    <row r="49" s="1" customFormat="1" ht="20" customHeight="1" x14ac:dyDescent="0.2"/>
    <row r="50" s="1" customFormat="1" ht="20" customHeight="1" x14ac:dyDescent="0.2"/>
    <row r="51" s="1" customFormat="1" ht="20" customHeight="1" x14ac:dyDescent="0.2"/>
    <row r="52" s="1" customFormat="1" ht="20" customHeight="1" x14ac:dyDescent="0.2"/>
    <row r="53" s="1" customFormat="1" ht="20" customHeight="1" x14ac:dyDescent="0.2"/>
    <row r="54" s="1" customFormat="1" ht="20" customHeight="1" x14ac:dyDescent="0.2"/>
    <row r="55" s="1" customFormat="1" ht="20" customHeight="1" x14ac:dyDescent="0.2"/>
    <row r="56" s="1" customFormat="1" ht="20" customHeight="1" x14ac:dyDescent="0.2"/>
    <row r="57" s="1" customFormat="1" ht="20" customHeight="1" x14ac:dyDescent="0.2"/>
    <row r="58" s="1" customFormat="1" ht="20" customHeight="1" x14ac:dyDescent="0.2"/>
    <row r="59" s="1" customFormat="1" ht="20" customHeight="1" x14ac:dyDescent="0.2"/>
    <row r="60" s="1" customFormat="1" ht="20" customHeight="1" x14ac:dyDescent="0.2"/>
    <row r="61" s="1" customFormat="1" ht="20" customHeight="1" x14ac:dyDescent="0.2"/>
    <row r="62" s="1" customFormat="1" ht="20" customHeight="1" x14ac:dyDescent="0.2"/>
    <row r="63" s="1" customFormat="1" ht="20" customHeight="1" x14ac:dyDescent="0.2"/>
    <row r="64" s="1" customFormat="1" ht="20" customHeight="1" x14ac:dyDescent="0.2"/>
    <row r="65" s="1" customFormat="1" ht="20" customHeight="1" x14ac:dyDescent="0.2"/>
    <row r="66" s="1" customFormat="1" ht="20" customHeight="1" x14ac:dyDescent="0.2"/>
    <row r="67" s="1" customFormat="1" ht="20" customHeight="1" x14ac:dyDescent="0.2"/>
    <row r="68" s="1" customFormat="1" ht="20" customHeight="1" x14ac:dyDescent="0.2"/>
    <row r="69" s="1" customFormat="1" ht="20" customHeight="1" x14ac:dyDescent="0.2"/>
    <row r="70" s="1" customFormat="1" ht="20" customHeight="1" x14ac:dyDescent="0.2"/>
    <row r="71" s="1" customFormat="1" ht="20" customHeight="1" x14ac:dyDescent="0.2"/>
    <row r="72" s="1" customFormat="1" ht="20" customHeight="1" x14ac:dyDescent="0.2"/>
    <row r="73" s="1" customFormat="1" ht="20" customHeight="1" x14ac:dyDescent="0.2"/>
    <row r="74" s="1" customFormat="1" ht="20" customHeight="1" x14ac:dyDescent="0.2"/>
    <row r="75" s="1" customFormat="1" ht="20" customHeight="1" x14ac:dyDescent="0.2"/>
    <row r="76" s="1" customFormat="1" ht="20" customHeight="1" x14ac:dyDescent="0.2"/>
    <row r="77" s="1" customFormat="1" ht="20" customHeight="1" x14ac:dyDescent="0.2"/>
    <row r="78" s="1" customFormat="1" ht="20" customHeight="1" x14ac:dyDescent="0.2"/>
    <row r="79" s="1" customFormat="1" ht="20" customHeight="1" x14ac:dyDescent="0.2"/>
    <row r="80" s="1" customFormat="1" ht="20" customHeight="1" x14ac:dyDescent="0.2"/>
    <row r="81" s="1" customFormat="1" ht="20" customHeight="1" x14ac:dyDescent="0.2"/>
    <row r="82" s="1" customFormat="1" ht="20" customHeight="1" x14ac:dyDescent="0.2"/>
    <row r="83" s="1" customFormat="1" ht="20" customHeight="1" x14ac:dyDescent="0.2"/>
    <row r="84" s="1" customFormat="1" ht="20" customHeight="1" x14ac:dyDescent="0.2"/>
    <row r="85" s="1" customFormat="1" ht="20" customHeight="1" x14ac:dyDescent="0.2"/>
    <row r="86" s="1" customFormat="1" ht="20" customHeight="1" x14ac:dyDescent="0.2"/>
    <row r="87" s="1" customFormat="1" ht="20" customHeight="1" x14ac:dyDescent="0.2"/>
    <row r="88" s="1" customFormat="1" ht="20" customHeight="1" x14ac:dyDescent="0.2"/>
    <row r="89" s="1" customFormat="1" ht="20" customHeight="1" x14ac:dyDescent="0.2"/>
    <row r="90" s="1" customFormat="1" ht="20" customHeight="1" x14ac:dyDescent="0.2"/>
    <row r="91" s="1" customFormat="1" ht="20" customHeight="1" x14ac:dyDescent="0.2"/>
    <row r="92" s="1" customFormat="1" ht="20" customHeight="1" x14ac:dyDescent="0.2"/>
    <row r="93" s="1" customFormat="1" ht="20" customHeight="1" x14ac:dyDescent="0.2"/>
    <row r="94" s="1" customFormat="1" ht="20" customHeight="1" x14ac:dyDescent="0.2"/>
    <row r="95" s="1" customFormat="1" ht="20" customHeight="1" x14ac:dyDescent="0.2"/>
    <row r="96" s="1" customFormat="1" ht="20" customHeight="1" x14ac:dyDescent="0.2"/>
    <row r="97" s="1" customFormat="1" ht="20" customHeight="1" x14ac:dyDescent="0.2"/>
    <row r="98" s="1" customFormat="1" ht="20" customHeight="1" x14ac:dyDescent="0.2"/>
    <row r="99" s="1" customFormat="1" ht="20" customHeight="1" x14ac:dyDescent="0.2"/>
    <row r="100" s="1" customFormat="1" ht="20" customHeight="1" x14ac:dyDescent="0.2"/>
    <row r="101" s="1" customFormat="1" ht="20" customHeight="1" x14ac:dyDescent="0.2"/>
    <row r="102" s="1" customFormat="1" ht="20" customHeight="1" x14ac:dyDescent="0.2"/>
    <row r="103" s="1" customFormat="1" ht="20" customHeight="1" x14ac:dyDescent="0.2"/>
    <row r="104" s="1" customFormat="1" ht="20" customHeight="1" x14ac:dyDescent="0.2"/>
    <row r="105" s="1" customFormat="1" ht="20" customHeight="1" x14ac:dyDescent="0.2"/>
    <row r="106" s="1" customFormat="1" ht="20" customHeight="1" x14ac:dyDescent="0.2"/>
    <row r="107" s="1" customFormat="1" ht="20" customHeight="1" x14ac:dyDescent="0.2"/>
    <row r="108" s="1" customFormat="1" ht="20" customHeight="1" x14ac:dyDescent="0.2"/>
    <row r="109" s="1" customFormat="1" ht="20" customHeight="1" x14ac:dyDescent="0.2"/>
    <row r="110" s="1" customFormat="1" ht="20" customHeight="1" x14ac:dyDescent="0.2"/>
    <row r="111" s="1" customFormat="1" ht="20" customHeight="1" x14ac:dyDescent="0.2"/>
    <row r="112" s="1" customFormat="1" ht="20" customHeight="1" x14ac:dyDescent="0.2"/>
    <row r="113" s="1" customFormat="1" ht="20" customHeight="1" x14ac:dyDescent="0.2"/>
    <row r="114" s="1" customFormat="1" ht="20" customHeight="1" x14ac:dyDescent="0.2"/>
    <row r="115" s="1" customFormat="1" ht="20" customHeight="1" x14ac:dyDescent="0.2"/>
    <row r="116" s="1" customFormat="1" ht="20" customHeight="1" x14ac:dyDescent="0.2"/>
    <row r="117" s="1" customFormat="1" ht="20" customHeight="1" x14ac:dyDescent="0.2"/>
    <row r="118" s="1" customFormat="1" ht="20" customHeight="1" x14ac:dyDescent="0.2"/>
    <row r="119" s="1" customFormat="1" ht="20" customHeight="1" x14ac:dyDescent="0.2"/>
    <row r="120" s="1" customFormat="1" ht="20" customHeight="1" x14ac:dyDescent="0.2"/>
    <row r="121" s="1" customFormat="1" ht="20" customHeight="1" x14ac:dyDescent="0.2"/>
    <row r="122" s="1" customFormat="1" ht="20" customHeight="1" x14ac:dyDescent="0.2"/>
    <row r="123" s="1" customFormat="1" ht="20" customHeight="1" x14ac:dyDescent="0.2"/>
    <row r="124" s="1" customFormat="1" ht="20" customHeight="1" x14ac:dyDescent="0.2"/>
    <row r="125" s="1" customFormat="1" ht="20" customHeight="1" x14ac:dyDescent="0.2"/>
    <row r="126" s="1" customFormat="1" ht="20" customHeight="1" x14ac:dyDescent="0.2"/>
    <row r="127" s="1" customFormat="1" ht="20" customHeight="1" x14ac:dyDescent="0.2"/>
    <row r="128" s="1" customFormat="1" ht="20" customHeight="1" x14ac:dyDescent="0.2"/>
    <row r="129" s="1" customFormat="1" ht="20" customHeight="1" x14ac:dyDescent="0.2"/>
    <row r="130" s="1" customFormat="1" ht="20" customHeight="1" x14ac:dyDescent="0.2"/>
    <row r="131" s="1" customFormat="1" ht="20" customHeight="1" x14ac:dyDescent="0.2"/>
    <row r="132" s="1" customFormat="1" ht="20" customHeight="1" x14ac:dyDescent="0.2"/>
    <row r="133" s="1" customFormat="1" ht="20" customHeight="1" x14ac:dyDescent="0.2"/>
    <row r="134" s="1" customFormat="1" ht="20" customHeight="1" x14ac:dyDescent="0.2"/>
    <row r="135" s="1" customFormat="1" ht="20" customHeight="1" x14ac:dyDescent="0.2"/>
    <row r="136" s="1" customFormat="1" ht="20" customHeight="1" x14ac:dyDescent="0.2"/>
    <row r="137" s="1" customFormat="1" ht="20" customHeight="1" x14ac:dyDescent="0.2"/>
    <row r="138" s="1" customFormat="1" ht="20" customHeight="1" x14ac:dyDescent="0.2"/>
    <row r="139" s="1" customFormat="1" ht="20" customHeight="1" x14ac:dyDescent="0.2"/>
    <row r="140" s="1" customFormat="1" ht="20" customHeight="1" x14ac:dyDescent="0.2"/>
    <row r="141" s="1" customFormat="1" ht="20" customHeight="1" x14ac:dyDescent="0.2"/>
    <row r="142" s="1" customFormat="1" ht="20" customHeight="1" x14ac:dyDescent="0.2"/>
    <row r="143" s="1" customFormat="1" ht="20" customHeight="1" x14ac:dyDescent="0.2"/>
    <row r="144" s="1" customFormat="1" ht="20" customHeight="1" x14ac:dyDescent="0.2"/>
    <row r="145" s="1" customFormat="1" ht="20" customHeight="1" x14ac:dyDescent="0.2"/>
    <row r="146" s="1" customFormat="1" ht="20" customHeight="1" x14ac:dyDescent="0.2"/>
    <row r="147" s="1" customFormat="1" ht="20" customHeight="1" x14ac:dyDescent="0.2"/>
    <row r="148" s="1" customFormat="1" ht="20" customHeight="1" x14ac:dyDescent="0.2"/>
    <row r="149" s="1" customFormat="1" ht="20" customHeight="1" x14ac:dyDescent="0.2"/>
    <row r="150" s="1" customFormat="1" ht="20" customHeight="1" x14ac:dyDescent="0.2"/>
    <row r="151" s="1" customFormat="1" ht="20" customHeight="1" x14ac:dyDescent="0.2"/>
    <row r="152" s="1" customFormat="1" ht="20" customHeight="1" x14ac:dyDescent="0.2"/>
    <row r="153" s="1" customFormat="1" ht="20" customHeight="1" x14ac:dyDescent="0.2"/>
    <row r="154" s="1" customFormat="1" ht="20" customHeight="1" x14ac:dyDescent="0.2"/>
    <row r="155" s="1" customFormat="1" ht="20" customHeight="1" x14ac:dyDescent="0.2"/>
    <row r="156" s="1" customFormat="1" ht="20" customHeight="1" x14ac:dyDescent="0.2"/>
    <row r="157" s="1" customFormat="1" ht="20" customHeight="1" x14ac:dyDescent="0.2"/>
    <row r="158" s="1" customFormat="1" ht="20" customHeight="1" x14ac:dyDescent="0.2"/>
    <row r="159" s="1" customFormat="1" ht="20" customHeight="1" x14ac:dyDescent="0.2"/>
    <row r="160" s="1" customFormat="1" ht="20" customHeight="1" x14ac:dyDescent="0.2"/>
    <row r="161" s="1" customFormat="1" ht="20" customHeight="1" x14ac:dyDescent="0.2"/>
    <row r="162" s="1" customFormat="1" ht="20" customHeight="1" x14ac:dyDescent="0.2"/>
    <row r="163" s="1" customFormat="1" ht="20" customHeight="1" x14ac:dyDescent="0.2"/>
    <row r="164" s="1" customFormat="1" ht="20" customHeight="1" x14ac:dyDescent="0.2"/>
    <row r="165" s="1" customFormat="1" ht="20" customHeight="1" x14ac:dyDescent="0.2"/>
    <row r="166" s="1" customFormat="1" ht="20" customHeight="1" x14ac:dyDescent="0.2"/>
    <row r="167" s="1" customFormat="1" ht="20" customHeight="1" x14ac:dyDescent="0.2"/>
    <row r="168" s="1" customFormat="1" ht="20" customHeight="1" x14ac:dyDescent="0.2"/>
    <row r="169" s="1" customFormat="1" ht="20" customHeight="1" x14ac:dyDescent="0.2"/>
    <row r="170" s="1" customFormat="1" ht="20" customHeight="1" x14ac:dyDescent="0.2"/>
    <row r="171" s="1" customFormat="1" ht="20" customHeight="1" x14ac:dyDescent="0.2"/>
    <row r="172" s="1" customFormat="1" ht="20" customHeight="1" x14ac:dyDescent="0.2"/>
    <row r="173" s="1" customFormat="1" ht="20" customHeight="1" x14ac:dyDescent="0.2"/>
    <row r="174" s="1" customFormat="1" ht="20" customHeight="1" x14ac:dyDescent="0.2"/>
    <row r="175" s="1" customFormat="1" ht="20" customHeight="1" x14ac:dyDescent="0.2"/>
    <row r="176" s="1" customFormat="1" ht="20" customHeight="1" x14ac:dyDescent="0.2"/>
    <row r="177" s="1" customFormat="1" ht="20" customHeight="1" x14ac:dyDescent="0.2"/>
    <row r="178" s="1" customFormat="1" ht="20" customHeight="1" x14ac:dyDescent="0.2"/>
    <row r="179" s="1" customFormat="1" ht="20" customHeight="1" x14ac:dyDescent="0.2"/>
    <row r="180" s="1" customFormat="1" ht="20" customHeight="1" x14ac:dyDescent="0.2"/>
    <row r="181" s="1" customFormat="1" ht="20" customHeight="1" x14ac:dyDescent="0.2"/>
    <row r="182" s="1" customFormat="1" ht="20" customHeight="1" x14ac:dyDescent="0.2"/>
    <row r="183" s="1" customFormat="1" ht="20" customHeight="1" x14ac:dyDescent="0.2"/>
    <row r="184" s="1" customFormat="1" ht="20" customHeight="1" x14ac:dyDescent="0.2"/>
    <row r="185" s="1" customFormat="1" ht="20" customHeight="1" x14ac:dyDescent="0.2"/>
    <row r="186" s="1" customFormat="1" ht="20" customHeight="1" x14ac:dyDescent="0.2"/>
    <row r="187" s="1" customFormat="1" ht="20" customHeight="1" x14ac:dyDescent="0.2"/>
    <row r="188" s="1" customFormat="1" ht="20" customHeight="1" x14ac:dyDescent="0.2"/>
    <row r="189" s="1" customFormat="1" ht="20" customHeight="1" x14ac:dyDescent="0.2"/>
    <row r="190" s="1" customFormat="1" ht="20" customHeight="1" x14ac:dyDescent="0.2"/>
    <row r="191" s="1" customFormat="1" ht="20" customHeight="1" x14ac:dyDescent="0.2"/>
    <row r="192" s="1" customFormat="1" ht="20" customHeight="1" x14ac:dyDescent="0.2"/>
    <row r="193" s="1" customFormat="1" ht="20" customHeight="1" x14ac:dyDescent="0.2"/>
    <row r="194" s="1" customFormat="1" ht="20" customHeight="1" x14ac:dyDescent="0.2"/>
    <row r="195" s="1" customFormat="1" ht="20" customHeight="1" x14ac:dyDescent="0.2"/>
    <row r="196" s="1" customFormat="1" ht="20" customHeight="1" x14ac:dyDescent="0.2"/>
    <row r="197" s="1" customFormat="1" ht="20" customHeight="1" x14ac:dyDescent="0.2"/>
    <row r="198" s="1" customFormat="1" ht="20" customHeight="1" x14ac:dyDescent="0.2"/>
    <row r="199" s="1" customFormat="1" ht="20" customHeight="1" x14ac:dyDescent="0.2"/>
    <row r="200" s="1" customFormat="1" ht="20" customHeight="1" x14ac:dyDescent="0.2"/>
    <row r="201" s="1" customFormat="1" ht="20" customHeight="1" x14ac:dyDescent="0.2"/>
    <row r="202" s="1" customFormat="1" ht="20" customHeight="1" x14ac:dyDescent="0.2"/>
    <row r="203" s="1" customFormat="1" ht="20" customHeight="1" x14ac:dyDescent="0.2"/>
    <row r="204" s="1" customFormat="1" ht="20" customHeight="1" x14ac:dyDescent="0.2"/>
    <row r="205" s="1" customFormat="1" ht="20" customHeight="1" x14ac:dyDescent="0.2"/>
    <row r="206" s="1" customFormat="1" ht="20" customHeight="1" x14ac:dyDescent="0.2"/>
    <row r="207" s="1" customFormat="1" ht="20" customHeight="1" x14ac:dyDescent="0.2"/>
    <row r="208" s="1" customFormat="1" ht="20" customHeight="1" x14ac:dyDescent="0.2"/>
    <row r="209" s="1" customFormat="1" ht="20" customHeight="1" x14ac:dyDescent="0.2"/>
    <row r="210" s="1" customFormat="1" ht="20" customHeight="1" x14ac:dyDescent="0.2"/>
    <row r="211" s="1" customFormat="1" ht="20" customHeight="1" x14ac:dyDescent="0.2"/>
    <row r="212" s="1" customFormat="1" ht="20" customHeight="1" x14ac:dyDescent="0.2"/>
    <row r="213" s="1" customFormat="1" ht="20" customHeight="1" x14ac:dyDescent="0.2"/>
    <row r="214" s="1" customFormat="1" ht="20" customHeight="1" x14ac:dyDescent="0.2"/>
    <row r="215" s="1" customFormat="1" ht="20" customHeight="1" x14ac:dyDescent="0.2"/>
    <row r="216" s="1" customFormat="1" ht="20" customHeight="1" x14ac:dyDescent="0.2"/>
    <row r="217" s="1" customFormat="1" ht="20" customHeight="1" x14ac:dyDescent="0.2"/>
    <row r="218" s="1" customFormat="1" ht="20" customHeight="1" x14ac:dyDescent="0.2"/>
    <row r="219" s="1" customFormat="1" ht="20" customHeight="1" x14ac:dyDescent="0.2"/>
    <row r="220" s="1" customFormat="1" ht="20" customHeight="1" x14ac:dyDescent="0.2"/>
    <row r="221" s="1" customFormat="1" ht="20" customHeight="1" x14ac:dyDescent="0.2"/>
    <row r="222" s="1" customFormat="1" ht="20" customHeight="1" x14ac:dyDescent="0.2"/>
    <row r="223" s="1" customFormat="1" ht="20" customHeight="1" x14ac:dyDescent="0.2"/>
    <row r="224" s="1" customFormat="1" ht="20" customHeight="1" x14ac:dyDescent="0.2"/>
    <row r="225" s="1" customFormat="1" ht="20" customHeight="1" x14ac:dyDescent="0.2"/>
    <row r="226" s="1" customFormat="1" ht="20" customHeight="1" x14ac:dyDescent="0.2"/>
    <row r="227" s="1" customFormat="1" ht="20" customHeight="1" x14ac:dyDescent="0.2"/>
    <row r="228" s="1" customFormat="1" ht="20" customHeight="1" x14ac:dyDescent="0.2"/>
    <row r="229" s="1" customFormat="1" ht="20" customHeight="1" x14ac:dyDescent="0.2"/>
    <row r="230" s="1" customFormat="1" ht="20" customHeight="1" x14ac:dyDescent="0.2"/>
    <row r="231" s="1" customFormat="1" ht="20" customHeight="1" x14ac:dyDescent="0.2"/>
    <row r="232" s="1" customFormat="1" ht="20" customHeight="1" x14ac:dyDescent="0.2"/>
    <row r="233" s="1" customFormat="1" ht="20" customHeight="1" x14ac:dyDescent="0.2"/>
    <row r="234" s="1" customFormat="1" ht="20" customHeight="1" x14ac:dyDescent="0.2"/>
    <row r="235" s="1" customFormat="1" ht="20" customHeight="1" x14ac:dyDescent="0.2"/>
    <row r="236" s="1" customFormat="1" ht="20" customHeight="1" x14ac:dyDescent="0.2"/>
    <row r="237" s="1" customFormat="1" ht="20" customHeight="1" x14ac:dyDescent="0.2"/>
    <row r="238" s="1" customFormat="1" ht="20" customHeight="1" x14ac:dyDescent="0.2"/>
    <row r="239" s="1" customFormat="1" ht="20" customHeight="1" x14ac:dyDescent="0.2"/>
    <row r="240" s="1" customFormat="1" ht="20" customHeight="1" x14ac:dyDescent="0.2"/>
    <row r="241" s="1" customFormat="1" ht="20" customHeight="1" x14ac:dyDescent="0.2"/>
    <row r="242" s="1" customFormat="1" ht="20" customHeight="1" x14ac:dyDescent="0.2"/>
    <row r="243" s="1" customFormat="1" ht="20" customHeight="1" x14ac:dyDescent="0.2"/>
    <row r="244" s="1" customFormat="1" ht="20" customHeight="1" x14ac:dyDescent="0.2"/>
    <row r="245" s="1" customFormat="1" ht="20" customHeight="1" x14ac:dyDescent="0.2"/>
    <row r="246" s="1" customFormat="1" ht="20" customHeight="1" x14ac:dyDescent="0.2"/>
    <row r="247" s="1" customFormat="1" ht="20" customHeight="1" x14ac:dyDescent="0.2"/>
    <row r="248" s="1" customFormat="1" ht="20" customHeight="1" x14ac:dyDescent="0.2"/>
    <row r="249" s="1" customFormat="1" ht="20" customHeight="1" x14ac:dyDescent="0.2"/>
    <row r="250" s="1" customFormat="1" ht="20" customHeight="1" x14ac:dyDescent="0.2"/>
    <row r="251" s="1" customFormat="1" ht="20" customHeight="1" x14ac:dyDescent="0.2"/>
    <row r="252" s="1" customFormat="1" ht="20" customHeight="1" x14ac:dyDescent="0.2"/>
    <row r="253" s="1" customFormat="1" ht="20" customHeight="1" x14ac:dyDescent="0.2"/>
    <row r="254" s="1" customFormat="1" ht="20" customHeight="1" x14ac:dyDescent="0.2"/>
    <row r="255" s="1" customFormat="1" ht="20" customHeight="1" x14ac:dyDescent="0.2"/>
    <row r="256" s="1" customFormat="1" ht="20" customHeight="1" x14ac:dyDescent="0.2"/>
    <row r="257" s="1" customFormat="1" ht="20" customHeight="1" x14ac:dyDescent="0.2"/>
    <row r="258" s="1" customFormat="1" ht="20" customHeight="1" x14ac:dyDescent="0.2"/>
    <row r="259" s="1" customFormat="1" ht="20" customHeight="1" x14ac:dyDescent="0.2"/>
    <row r="260" s="1" customFormat="1" ht="20" customHeight="1" x14ac:dyDescent="0.2"/>
    <row r="261" s="1" customFormat="1" ht="20" customHeight="1" x14ac:dyDescent="0.2"/>
    <row r="262" s="1" customFormat="1" ht="20" customHeight="1" x14ac:dyDescent="0.2"/>
    <row r="263" s="1" customFormat="1" ht="20" customHeight="1" x14ac:dyDescent="0.2"/>
    <row r="264" s="1" customFormat="1" ht="20" customHeight="1" x14ac:dyDescent="0.2"/>
    <row r="265" s="1" customFormat="1" ht="20" customHeight="1" x14ac:dyDescent="0.2"/>
    <row r="266" s="1" customFormat="1" ht="20" customHeight="1" x14ac:dyDescent="0.2"/>
    <row r="267" s="1" customFormat="1" ht="20" customHeight="1" x14ac:dyDescent="0.2"/>
    <row r="268" s="1" customFormat="1" ht="20" customHeight="1" x14ac:dyDescent="0.2"/>
    <row r="269" s="1" customFormat="1" ht="20" customHeight="1" x14ac:dyDescent="0.2"/>
    <row r="270" s="1" customFormat="1" ht="20" customHeight="1" x14ac:dyDescent="0.2"/>
    <row r="271" s="1" customFormat="1" ht="20" customHeight="1" x14ac:dyDescent="0.2"/>
    <row r="272" s="1" customFormat="1" ht="20" customHeight="1" x14ac:dyDescent="0.2"/>
    <row r="273" s="1" customFormat="1" ht="20" customHeight="1" x14ac:dyDescent="0.2"/>
    <row r="274" s="1" customFormat="1" ht="20" customHeight="1" x14ac:dyDescent="0.2"/>
    <row r="275" s="1" customFormat="1" ht="20" customHeight="1" x14ac:dyDescent="0.2"/>
    <row r="276" s="1" customFormat="1" ht="20" customHeight="1" x14ac:dyDescent="0.2"/>
    <row r="277" s="1" customFormat="1" ht="20" customHeight="1" x14ac:dyDescent="0.2"/>
    <row r="278" s="1" customFormat="1" ht="20" customHeight="1" x14ac:dyDescent="0.2"/>
    <row r="279" s="1" customFormat="1" ht="20" customHeight="1" x14ac:dyDescent="0.2"/>
    <row r="280" s="1" customFormat="1" ht="20" customHeight="1" x14ac:dyDescent="0.2"/>
    <row r="281" s="1" customFormat="1" ht="20" customHeight="1" x14ac:dyDescent="0.2"/>
    <row r="282" s="1" customFormat="1" ht="20" customHeight="1" x14ac:dyDescent="0.2"/>
    <row r="283" s="1" customFormat="1" ht="20" customHeight="1" x14ac:dyDescent="0.2"/>
    <row r="284" s="1" customFormat="1" ht="20" customHeight="1" x14ac:dyDescent="0.2"/>
    <row r="285" s="1" customFormat="1" ht="20" customHeight="1" x14ac:dyDescent="0.2"/>
    <row r="286" s="1" customFormat="1" ht="20" customHeight="1" x14ac:dyDescent="0.2"/>
    <row r="287" s="1" customFormat="1" ht="20" customHeight="1" x14ac:dyDescent="0.2"/>
    <row r="288" s="1" customFormat="1" ht="20" customHeight="1" x14ac:dyDescent="0.2"/>
    <row r="289" s="1" customFormat="1" ht="20" customHeight="1" x14ac:dyDescent="0.2"/>
    <row r="290" s="1" customFormat="1" ht="20" customHeight="1" x14ac:dyDescent="0.2"/>
    <row r="291" s="1" customFormat="1" ht="20" customHeight="1" x14ac:dyDescent="0.2"/>
    <row r="292" s="1" customFormat="1" ht="20" customHeight="1" x14ac:dyDescent="0.2"/>
    <row r="293" s="1" customFormat="1" ht="20" customHeight="1" x14ac:dyDescent="0.2"/>
    <row r="294" s="1" customFormat="1" ht="20" customHeight="1" x14ac:dyDescent="0.2"/>
    <row r="295" s="1" customFormat="1" ht="20" customHeight="1" x14ac:dyDescent="0.2"/>
    <row r="296" s="1" customFormat="1" ht="20" customHeight="1" x14ac:dyDescent="0.2"/>
    <row r="297" s="1" customFormat="1" ht="20" customHeight="1" x14ac:dyDescent="0.2"/>
    <row r="298" s="1" customFormat="1" ht="20" customHeight="1" x14ac:dyDescent="0.2"/>
    <row r="299" s="1" customFormat="1" ht="20" customHeight="1" x14ac:dyDescent="0.2"/>
    <row r="300" s="1" customFormat="1" ht="20" customHeight="1" x14ac:dyDescent="0.2"/>
    <row r="301" s="1" customFormat="1" ht="20" customHeight="1" x14ac:dyDescent="0.2"/>
    <row r="302" s="1" customFormat="1" ht="20" customHeight="1" x14ac:dyDescent="0.2"/>
    <row r="303" s="1" customFormat="1" ht="20" customHeight="1" x14ac:dyDescent="0.2"/>
    <row r="304" s="1" customFormat="1" ht="20" customHeight="1" x14ac:dyDescent="0.2"/>
    <row r="305" s="1" customFormat="1" ht="20" customHeight="1" x14ac:dyDescent="0.2"/>
    <row r="306" s="1" customFormat="1" ht="20" customHeight="1" x14ac:dyDescent="0.2"/>
    <row r="307" s="1" customFormat="1" ht="20" customHeight="1" x14ac:dyDescent="0.2"/>
    <row r="308" s="1" customFormat="1" ht="20" customHeight="1" x14ac:dyDescent="0.2"/>
    <row r="309" s="1" customFormat="1" ht="20" customHeight="1" x14ac:dyDescent="0.2"/>
    <row r="310" s="1" customFormat="1" ht="20" customHeight="1" x14ac:dyDescent="0.2"/>
    <row r="311" s="1" customFormat="1" ht="20" customHeight="1" x14ac:dyDescent="0.2"/>
    <row r="312" s="1" customFormat="1" ht="20" customHeight="1" x14ac:dyDescent="0.2"/>
    <row r="313" s="1" customFormat="1" ht="20" customHeight="1" x14ac:dyDescent="0.2"/>
    <row r="314" s="1" customFormat="1" ht="20" customHeight="1" x14ac:dyDescent="0.2"/>
    <row r="315" s="1" customFormat="1" ht="20" customHeight="1" x14ac:dyDescent="0.2"/>
    <row r="316" s="1" customFormat="1" ht="20" customHeight="1" x14ac:dyDescent="0.2"/>
    <row r="317" s="1" customFormat="1" ht="20" customHeight="1" x14ac:dyDescent="0.2"/>
    <row r="318" s="1" customFormat="1" ht="20" customHeight="1" x14ac:dyDescent="0.2"/>
    <row r="319" s="1" customFormat="1" ht="20" customHeight="1" x14ac:dyDescent="0.2"/>
    <row r="320" s="1" customFormat="1" ht="20" customHeight="1" x14ac:dyDescent="0.2"/>
    <row r="321" s="1" customFormat="1" ht="20" customHeight="1" x14ac:dyDescent="0.2"/>
    <row r="322" s="1" customFormat="1" ht="20" customHeight="1" x14ac:dyDescent="0.2"/>
    <row r="323" s="1" customFormat="1" ht="20" customHeight="1" x14ac:dyDescent="0.2"/>
    <row r="324" s="1" customFormat="1" ht="20" customHeight="1" x14ac:dyDescent="0.2"/>
    <row r="325" s="1" customFormat="1" ht="20" customHeight="1" x14ac:dyDescent="0.2"/>
    <row r="326" s="1" customFormat="1" ht="20" customHeight="1" x14ac:dyDescent="0.2"/>
    <row r="327" s="1" customFormat="1" ht="20" customHeight="1" x14ac:dyDescent="0.2"/>
    <row r="328" s="1" customFormat="1" ht="20" customHeight="1" x14ac:dyDescent="0.2"/>
    <row r="329" s="1" customFormat="1" ht="20" customHeight="1" x14ac:dyDescent="0.2"/>
    <row r="330" s="1" customFormat="1" ht="20" customHeight="1" x14ac:dyDescent="0.2"/>
    <row r="331" s="1" customFormat="1" ht="20" customHeight="1" x14ac:dyDescent="0.2"/>
    <row r="332" s="1" customFormat="1" ht="20" customHeight="1" x14ac:dyDescent="0.2"/>
    <row r="333" s="1" customFormat="1" ht="20" customHeight="1" x14ac:dyDescent="0.2"/>
    <row r="334" s="1" customFormat="1" ht="20" customHeight="1" x14ac:dyDescent="0.2"/>
    <row r="335" s="1" customFormat="1" ht="20" customHeight="1" x14ac:dyDescent="0.2"/>
    <row r="336" s="1" customFormat="1" ht="20" customHeight="1" x14ac:dyDescent="0.2"/>
    <row r="337" s="1" customFormat="1" ht="20" customHeight="1" x14ac:dyDescent="0.2"/>
    <row r="338" s="1" customFormat="1" ht="20" customHeight="1" x14ac:dyDescent="0.2"/>
    <row r="339" s="1" customFormat="1" ht="20" customHeight="1" x14ac:dyDescent="0.2"/>
    <row r="340" s="1" customFormat="1" ht="20" customHeight="1" x14ac:dyDescent="0.2"/>
    <row r="341" s="1" customFormat="1" ht="20" customHeight="1" x14ac:dyDescent="0.2"/>
    <row r="342" s="1" customFormat="1" ht="20" customHeight="1" x14ac:dyDescent="0.2"/>
    <row r="343" s="1" customFormat="1" ht="20" customHeight="1" x14ac:dyDescent="0.2"/>
    <row r="344" s="1" customFormat="1" ht="20" customHeight="1" x14ac:dyDescent="0.2"/>
    <row r="345" s="1" customFormat="1" ht="20" customHeight="1" x14ac:dyDescent="0.2"/>
    <row r="346" s="1" customFormat="1" ht="20" customHeight="1" x14ac:dyDescent="0.2"/>
    <row r="347" s="1" customFormat="1" ht="20" customHeight="1" x14ac:dyDescent="0.2"/>
    <row r="348" s="1" customFormat="1" ht="20" customHeight="1" x14ac:dyDescent="0.2"/>
    <row r="349" s="1" customFormat="1" ht="20" customHeight="1" x14ac:dyDescent="0.2"/>
    <row r="350" s="1" customFormat="1" ht="20" customHeight="1" x14ac:dyDescent="0.2"/>
    <row r="351" s="1" customFormat="1" ht="20" customHeight="1" x14ac:dyDescent="0.2"/>
    <row r="352" s="1" customFormat="1" ht="20" customHeight="1" x14ac:dyDescent="0.2"/>
    <row r="353" s="1" customFormat="1" ht="20" customHeight="1" x14ac:dyDescent="0.2"/>
    <row r="354" s="1" customFormat="1" ht="20" customHeight="1" x14ac:dyDescent="0.2"/>
    <row r="355" s="1" customFormat="1" ht="20" customHeight="1" x14ac:dyDescent="0.2"/>
    <row r="356" s="1" customFormat="1" ht="20" customHeight="1" x14ac:dyDescent="0.2"/>
    <row r="357" s="1" customFormat="1" ht="20" customHeight="1" x14ac:dyDescent="0.2"/>
    <row r="358" s="1" customFormat="1" ht="20" customHeight="1" x14ac:dyDescent="0.2"/>
    <row r="359" s="1" customFormat="1" ht="20" customHeight="1" x14ac:dyDescent="0.2"/>
    <row r="360" s="1" customFormat="1" ht="20" customHeight="1" x14ac:dyDescent="0.2"/>
    <row r="361" s="1" customFormat="1" ht="20" customHeight="1" x14ac:dyDescent="0.2"/>
    <row r="362" s="1" customFormat="1" ht="20" customHeight="1" x14ac:dyDescent="0.2"/>
    <row r="363" s="1" customFormat="1" ht="20" customHeight="1" x14ac:dyDescent="0.2"/>
    <row r="364" s="1" customFormat="1" ht="20" customHeight="1" x14ac:dyDescent="0.2"/>
    <row r="365" s="1" customFormat="1" ht="20" customHeight="1" x14ac:dyDescent="0.2"/>
    <row r="366" s="1" customFormat="1" ht="20" customHeight="1" x14ac:dyDescent="0.2"/>
    <row r="367" s="1" customFormat="1" ht="20" customHeight="1" x14ac:dyDescent="0.2"/>
    <row r="368" s="1" customFormat="1" ht="20" customHeight="1" x14ac:dyDescent="0.2"/>
    <row r="369" s="1" customFormat="1" ht="20" customHeight="1" x14ac:dyDescent="0.2"/>
    <row r="370" s="1" customFormat="1" ht="20" customHeight="1" x14ac:dyDescent="0.2"/>
    <row r="371" s="1" customFormat="1" ht="20" customHeight="1" x14ac:dyDescent="0.2"/>
    <row r="372" s="1" customFormat="1" ht="20" customHeight="1" x14ac:dyDescent="0.2"/>
    <row r="373" s="1" customFormat="1" ht="20" customHeight="1" x14ac:dyDescent="0.2"/>
    <row r="374" s="1" customFormat="1" ht="20" customHeight="1" x14ac:dyDescent="0.2"/>
    <row r="375" s="1" customFormat="1" ht="20" customHeight="1" x14ac:dyDescent="0.2"/>
    <row r="376" s="1" customFormat="1" ht="20" customHeight="1" x14ac:dyDescent="0.2"/>
    <row r="377" s="1" customFormat="1" ht="20" customHeight="1" x14ac:dyDescent="0.2"/>
    <row r="378" s="1" customFormat="1" ht="20" customHeight="1" x14ac:dyDescent="0.2"/>
    <row r="379" s="1" customFormat="1" ht="20" customHeight="1" x14ac:dyDescent="0.2"/>
    <row r="380" s="1" customFormat="1" ht="20" customHeight="1" x14ac:dyDescent="0.2"/>
    <row r="381" s="1" customFormat="1" ht="20" customHeight="1" x14ac:dyDescent="0.2"/>
    <row r="382" s="1" customFormat="1" ht="20" customHeight="1" x14ac:dyDescent="0.2"/>
    <row r="383" s="1" customFormat="1" ht="20" customHeight="1" x14ac:dyDescent="0.2"/>
    <row r="384" s="1" customFormat="1" ht="20" customHeight="1" x14ac:dyDescent="0.2"/>
    <row r="385" s="1" customFormat="1" ht="20" customHeight="1" x14ac:dyDescent="0.2"/>
    <row r="386" s="1" customFormat="1" ht="20" customHeight="1" x14ac:dyDescent="0.2"/>
    <row r="387" s="1" customFormat="1" ht="20" customHeight="1" x14ac:dyDescent="0.2"/>
    <row r="388" s="1" customFormat="1" ht="20" customHeight="1" x14ac:dyDescent="0.2"/>
    <row r="389" s="1" customFormat="1" ht="20" customHeight="1" x14ac:dyDescent="0.2"/>
    <row r="390" s="1" customFormat="1" ht="20" customHeight="1" x14ac:dyDescent="0.2"/>
    <row r="391" s="1" customFormat="1" ht="20" customHeight="1" x14ac:dyDescent="0.2"/>
    <row r="392" s="1" customFormat="1" ht="20" customHeight="1" x14ac:dyDescent="0.2"/>
    <row r="393" s="1" customFormat="1" ht="20" customHeight="1" x14ac:dyDescent="0.2"/>
    <row r="394" s="1" customFormat="1" ht="20" customHeight="1" x14ac:dyDescent="0.2"/>
    <row r="395" s="1" customFormat="1" ht="20" customHeight="1" x14ac:dyDescent="0.2"/>
    <row r="396" s="1" customFormat="1" ht="20" customHeight="1" x14ac:dyDescent="0.2"/>
    <row r="397" s="1" customFormat="1" ht="20" customHeight="1" x14ac:dyDescent="0.2"/>
    <row r="398" s="1" customFormat="1" ht="20" customHeight="1" x14ac:dyDescent="0.2"/>
    <row r="399" s="1" customFormat="1" ht="20" customHeight="1" x14ac:dyDescent="0.2"/>
    <row r="400" s="1" customFormat="1" ht="20" customHeight="1" x14ac:dyDescent="0.2"/>
    <row r="401" s="1" customFormat="1" ht="20" customHeight="1" x14ac:dyDescent="0.2"/>
    <row r="402" s="1" customFormat="1" ht="20" customHeight="1" x14ac:dyDescent="0.2"/>
    <row r="403" s="1" customFormat="1" ht="20" customHeight="1" x14ac:dyDescent="0.2"/>
    <row r="404" s="1" customFormat="1" ht="20" customHeight="1" x14ac:dyDescent="0.2"/>
    <row r="405" s="1" customFormat="1" ht="20" customHeight="1" x14ac:dyDescent="0.2"/>
    <row r="406" s="1" customFormat="1" ht="20" customHeight="1" x14ac:dyDescent="0.2"/>
    <row r="407" s="1" customFormat="1" ht="20" customHeight="1" x14ac:dyDescent="0.2"/>
    <row r="408" s="1" customFormat="1" ht="20" customHeight="1" x14ac:dyDescent="0.2"/>
    <row r="409" s="1" customFormat="1" ht="20" customHeight="1" x14ac:dyDescent="0.2"/>
    <row r="410" s="1" customFormat="1" ht="20" customHeight="1" x14ac:dyDescent="0.2"/>
    <row r="411" s="1" customFormat="1" ht="20" customHeight="1" x14ac:dyDescent="0.2"/>
    <row r="412" s="1" customFormat="1" ht="20" customHeight="1" x14ac:dyDescent="0.2"/>
    <row r="413" s="1" customFormat="1" ht="20" customHeight="1" x14ac:dyDescent="0.2"/>
    <row r="414" s="1" customFormat="1" ht="20" customHeight="1" x14ac:dyDescent="0.2"/>
    <row r="415" s="1" customFormat="1" ht="20" customHeight="1" x14ac:dyDescent="0.2"/>
    <row r="416" s="1" customFormat="1" ht="20" customHeight="1" x14ac:dyDescent="0.2"/>
    <row r="417" s="1" customFormat="1" ht="20" customHeight="1" x14ac:dyDescent="0.2"/>
    <row r="418" s="1" customFormat="1" ht="20" customHeight="1" x14ac:dyDescent="0.2"/>
    <row r="419" s="1" customFormat="1" ht="20" customHeight="1" x14ac:dyDescent="0.2"/>
    <row r="420" s="1" customFormat="1" ht="20" customHeight="1" x14ac:dyDescent="0.2"/>
    <row r="421" s="1" customFormat="1" ht="20" customHeight="1" x14ac:dyDescent="0.2"/>
    <row r="422" s="1" customFormat="1" ht="20" customHeight="1" x14ac:dyDescent="0.2"/>
    <row r="423" s="1" customFormat="1" ht="20" customHeight="1" x14ac:dyDescent="0.2"/>
    <row r="424" s="1" customFormat="1" ht="20" customHeight="1" x14ac:dyDescent="0.2"/>
    <row r="425" s="1" customFormat="1" ht="20" customHeight="1" x14ac:dyDescent="0.2"/>
    <row r="426" s="1" customFormat="1" ht="20" customHeight="1" x14ac:dyDescent="0.2"/>
    <row r="427" s="1" customFormat="1" ht="20" customHeight="1" x14ac:dyDescent="0.2"/>
    <row r="428" s="1" customFormat="1" ht="20" customHeight="1" x14ac:dyDescent="0.2"/>
    <row r="429" s="1" customFormat="1" ht="20" customHeight="1" x14ac:dyDescent="0.2"/>
    <row r="430" s="1" customFormat="1" ht="20" customHeight="1" x14ac:dyDescent="0.2"/>
    <row r="431" s="1" customFormat="1" ht="20" customHeight="1" x14ac:dyDescent="0.2"/>
    <row r="432" s="1" customFormat="1" ht="20" customHeight="1" x14ac:dyDescent="0.2"/>
    <row r="433" s="1" customFormat="1" ht="20" customHeight="1" x14ac:dyDescent="0.2"/>
    <row r="434" s="1" customFormat="1" ht="20" customHeight="1" x14ac:dyDescent="0.2"/>
    <row r="435" s="1" customFormat="1" ht="20" customHeight="1" x14ac:dyDescent="0.2"/>
    <row r="436" s="1" customFormat="1" ht="20" customHeight="1" x14ac:dyDescent="0.2"/>
    <row r="437" s="1" customFormat="1" ht="20" customHeight="1" x14ac:dyDescent="0.2"/>
    <row r="438" s="1" customFormat="1" ht="20" customHeight="1" x14ac:dyDescent="0.2"/>
    <row r="439" s="1" customFormat="1" ht="20" customHeight="1" x14ac:dyDescent="0.2"/>
    <row r="440" s="1" customFormat="1" ht="20" customHeight="1" x14ac:dyDescent="0.2"/>
    <row r="441" s="1" customFormat="1" ht="20" customHeight="1" x14ac:dyDescent="0.2"/>
    <row r="442" s="1" customFormat="1" ht="20" customHeight="1" x14ac:dyDescent="0.2"/>
    <row r="443" s="1" customFormat="1" ht="20" customHeight="1" x14ac:dyDescent="0.2"/>
    <row r="444" s="1" customFormat="1" ht="20" customHeight="1" x14ac:dyDescent="0.2"/>
    <row r="445" s="1" customFormat="1" ht="20" customHeight="1" x14ac:dyDescent="0.2"/>
    <row r="446" s="1" customFormat="1" ht="20" customHeight="1" x14ac:dyDescent="0.2"/>
    <row r="447" s="1" customFormat="1" ht="20" customHeight="1" x14ac:dyDescent="0.2"/>
    <row r="448" s="1" customFormat="1" ht="20" customHeight="1" x14ac:dyDescent="0.2"/>
    <row r="449" s="1" customFormat="1" ht="20" customHeight="1" x14ac:dyDescent="0.2"/>
    <row r="450" s="1" customFormat="1" ht="20" customHeight="1" x14ac:dyDescent="0.2"/>
    <row r="451" s="1" customFormat="1" ht="20" customHeight="1" x14ac:dyDescent="0.2"/>
    <row r="452" s="1" customFormat="1" ht="20" customHeight="1" x14ac:dyDescent="0.2"/>
    <row r="453" s="1" customFormat="1" ht="20" customHeight="1" x14ac:dyDescent="0.2"/>
    <row r="454" s="1" customFormat="1" ht="20" customHeight="1" x14ac:dyDescent="0.2"/>
    <row r="455" s="1" customFormat="1" ht="20" customHeight="1" x14ac:dyDescent="0.2"/>
    <row r="456" s="1" customFormat="1" ht="20" customHeight="1" x14ac:dyDescent="0.2"/>
    <row r="457" s="1" customFormat="1" ht="20" customHeight="1" x14ac:dyDescent="0.2"/>
    <row r="458" s="1" customFormat="1" ht="20" customHeight="1" x14ac:dyDescent="0.2"/>
    <row r="459" s="1" customFormat="1" ht="20" customHeight="1" x14ac:dyDescent="0.2"/>
    <row r="460" s="1" customFormat="1" ht="20" customHeight="1" x14ac:dyDescent="0.2"/>
    <row r="461" s="1" customFormat="1" ht="20" customHeight="1" x14ac:dyDescent="0.2"/>
    <row r="462" s="1" customFormat="1" ht="20" customHeight="1" x14ac:dyDescent="0.2"/>
    <row r="463" s="1" customFormat="1" ht="20" customHeight="1" x14ac:dyDescent="0.2"/>
    <row r="464" s="1" customFormat="1" ht="20" customHeight="1" x14ac:dyDescent="0.2"/>
    <row r="465" s="1" customFormat="1" ht="20" customHeight="1" x14ac:dyDescent="0.2"/>
    <row r="466" s="1" customFormat="1" ht="20" customHeight="1" x14ac:dyDescent="0.2"/>
    <row r="467" s="1" customFormat="1" ht="20" customHeight="1" x14ac:dyDescent="0.2"/>
    <row r="468" s="1" customFormat="1" ht="20" customHeight="1" x14ac:dyDescent="0.2"/>
    <row r="469" s="1" customFormat="1" ht="20" customHeight="1" x14ac:dyDescent="0.2"/>
    <row r="470" s="1" customFormat="1" ht="20" customHeight="1" x14ac:dyDescent="0.2"/>
    <row r="471" s="1" customFormat="1" ht="20" customHeight="1" x14ac:dyDescent="0.2"/>
    <row r="472" s="1" customFormat="1" ht="20" customHeight="1" x14ac:dyDescent="0.2"/>
    <row r="473" s="1" customFormat="1" ht="20" customHeight="1" x14ac:dyDescent="0.2"/>
    <row r="474" s="1" customFormat="1" ht="20" customHeight="1" x14ac:dyDescent="0.2"/>
    <row r="475" s="1" customFormat="1" ht="20" customHeight="1" x14ac:dyDescent="0.2"/>
    <row r="476" s="1" customFormat="1" ht="20" customHeight="1" x14ac:dyDescent="0.2"/>
    <row r="477" s="1" customFormat="1" ht="20" customHeight="1" x14ac:dyDescent="0.2"/>
    <row r="478" s="1" customFormat="1" ht="20" customHeight="1" x14ac:dyDescent="0.2"/>
    <row r="479" s="1" customFormat="1" ht="20" customHeight="1" x14ac:dyDescent="0.2"/>
    <row r="480" ht="20" customHeight="1" x14ac:dyDescent="0.2"/>
    <row r="481" ht="20" customHeight="1" x14ac:dyDescent="0.2"/>
    <row r="482" ht="20" customHeight="1" x14ac:dyDescent="0.2"/>
    <row r="483" ht="20" customHeight="1" x14ac:dyDescent="0.2"/>
    <row r="484" ht="20" customHeight="1" x14ac:dyDescent="0.2"/>
    <row r="485" ht="20" customHeight="1" x14ac:dyDescent="0.2"/>
  </sheetData>
  <mergeCells count="2">
    <mergeCell ref="A15:B15"/>
    <mergeCell ref="A16:B16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F509"/>
  <sheetViews>
    <sheetView showGridLines="0" workbookViewId="0">
      <selection activeCell="A40" sqref="A40"/>
    </sheetView>
  </sheetViews>
  <sheetFormatPr baseColWidth="10" defaultColWidth="8.83203125" defaultRowHeight="15" x14ac:dyDescent="0.2"/>
  <cols>
    <col min="1" max="1" width="43.33203125" customWidth="1"/>
    <col min="2" max="2" width="27.5" customWidth="1"/>
    <col min="3" max="3" width="20.1640625" customWidth="1"/>
    <col min="4" max="4" width="25.5" customWidth="1"/>
    <col min="6" max="6" width="14.33203125" bestFit="1" customWidth="1"/>
  </cols>
  <sheetData>
    <row r="1" spans="1:6" ht="65.5" customHeight="1" x14ac:dyDescent="0.2">
      <c r="A1" s="12"/>
      <c r="B1" s="12"/>
      <c r="C1" s="12"/>
      <c r="D1" s="12"/>
    </row>
    <row r="2" spans="1:6" x14ac:dyDescent="0.2">
      <c r="A2" s="12"/>
      <c r="B2" s="12"/>
      <c r="C2" s="12"/>
      <c r="D2" s="12"/>
    </row>
    <row r="3" spans="1:6" x14ac:dyDescent="0.2">
      <c r="A3" s="12"/>
      <c r="B3" s="12"/>
      <c r="C3" s="12"/>
      <c r="D3" s="12"/>
    </row>
    <row r="5" spans="1:6" ht="16" thickBot="1" x14ac:dyDescent="0.25"/>
    <row r="6" spans="1:6" s="9" customFormat="1" ht="44.5" customHeight="1" thickBot="1" x14ac:dyDescent="0.25">
      <c r="A6" s="16" t="s">
        <v>24</v>
      </c>
      <c r="B6" s="17" t="s">
        <v>15</v>
      </c>
      <c r="C6" s="17" t="s">
        <v>25</v>
      </c>
      <c r="D6" s="17" t="s">
        <v>26</v>
      </c>
    </row>
    <row r="7" spans="1:6" s="1" customFormat="1" ht="20" customHeight="1" x14ac:dyDescent="0.2">
      <c r="A7" s="27" t="s">
        <v>27</v>
      </c>
      <c r="B7" s="28">
        <v>800</v>
      </c>
      <c r="C7" s="33">
        <f>B7/B36</f>
        <v>0.90324037484475561</v>
      </c>
      <c r="D7" s="28" t="s">
        <v>52</v>
      </c>
      <c r="F7" s="10"/>
    </row>
    <row r="8" spans="1:6" s="1" customFormat="1" ht="20" customHeight="1" x14ac:dyDescent="0.2">
      <c r="A8" s="29" t="s">
        <v>28</v>
      </c>
      <c r="B8" s="30">
        <v>0</v>
      </c>
      <c r="C8" s="34">
        <f>B8/B36</f>
        <v>0</v>
      </c>
      <c r="D8" s="30" t="s">
        <v>53</v>
      </c>
      <c r="F8" s="10"/>
    </row>
    <row r="9" spans="1:6" s="1" customFormat="1" ht="20" customHeight="1" x14ac:dyDescent="0.2">
      <c r="A9" s="29" t="s">
        <v>29</v>
      </c>
      <c r="B9" s="30">
        <v>0</v>
      </c>
      <c r="C9" s="34">
        <f>B9/B36</f>
        <v>0</v>
      </c>
      <c r="D9" s="30" t="s">
        <v>52</v>
      </c>
      <c r="F9" s="10"/>
    </row>
    <row r="10" spans="1:6" s="1" customFormat="1" ht="20" customHeight="1" x14ac:dyDescent="0.2">
      <c r="A10" s="29" t="s">
        <v>30</v>
      </c>
      <c r="B10" s="30">
        <v>0</v>
      </c>
      <c r="C10" s="34">
        <f>B10/B36</f>
        <v>0</v>
      </c>
      <c r="D10" s="30" t="s">
        <v>53</v>
      </c>
      <c r="F10" s="10"/>
    </row>
    <row r="11" spans="1:6" s="1" customFormat="1" ht="20" customHeight="1" x14ac:dyDescent="0.2">
      <c r="A11" s="29" t="s">
        <v>31</v>
      </c>
      <c r="B11" s="30">
        <v>0</v>
      </c>
      <c r="C11" s="34">
        <f>B11/B36</f>
        <v>0</v>
      </c>
      <c r="D11" s="30" t="s">
        <v>53</v>
      </c>
      <c r="F11" s="10"/>
    </row>
    <row r="12" spans="1:6" s="1" customFormat="1" ht="20" customHeight="1" x14ac:dyDescent="0.2">
      <c r="A12" s="29" t="s">
        <v>32</v>
      </c>
      <c r="B12" s="30">
        <v>0</v>
      </c>
      <c r="C12" s="34">
        <f>B12/B36</f>
        <v>0</v>
      </c>
      <c r="D12" s="30" t="s">
        <v>52</v>
      </c>
      <c r="F12" s="10"/>
    </row>
    <row r="13" spans="1:6" s="1" customFormat="1" ht="20" customHeight="1" x14ac:dyDescent="0.2">
      <c r="A13" s="29" t="s">
        <v>33</v>
      </c>
      <c r="B13" s="30">
        <v>0</v>
      </c>
      <c r="C13" s="34">
        <f>B13/B36</f>
        <v>0</v>
      </c>
      <c r="D13" s="30" t="s">
        <v>53</v>
      </c>
      <c r="F13" s="10"/>
    </row>
    <row r="14" spans="1:6" s="1" customFormat="1" ht="20" customHeight="1" x14ac:dyDescent="0.2">
      <c r="A14" s="29" t="s">
        <v>34</v>
      </c>
      <c r="B14" s="30">
        <v>0</v>
      </c>
      <c r="C14" s="34">
        <f>B14/B36</f>
        <v>0</v>
      </c>
      <c r="D14" s="30" t="s">
        <v>53</v>
      </c>
      <c r="F14" s="10"/>
    </row>
    <row r="15" spans="1:6" s="1" customFormat="1" ht="20" customHeight="1" x14ac:dyDescent="0.2">
      <c r="A15" s="29" t="s">
        <v>35</v>
      </c>
      <c r="B15" s="30">
        <v>0</v>
      </c>
      <c r="C15" s="34">
        <f>B15/B36</f>
        <v>0</v>
      </c>
      <c r="D15" s="30" t="s">
        <v>52</v>
      </c>
      <c r="F15" s="10"/>
    </row>
    <row r="16" spans="1:6" s="1" customFormat="1" ht="20" customHeight="1" x14ac:dyDescent="0.2">
      <c r="A16" s="29" t="s">
        <v>36</v>
      </c>
      <c r="B16" s="30">
        <v>0</v>
      </c>
      <c r="C16" s="34">
        <f>B16/B36</f>
        <v>0</v>
      </c>
      <c r="D16" s="30" t="s">
        <v>52</v>
      </c>
      <c r="F16" s="10"/>
    </row>
    <row r="17" spans="1:6" s="1" customFormat="1" ht="20" customHeight="1" x14ac:dyDescent="0.2">
      <c r="A17" s="29" t="s">
        <v>37</v>
      </c>
      <c r="B17" s="30">
        <v>0</v>
      </c>
      <c r="C17" s="34">
        <f>B17/B36</f>
        <v>0</v>
      </c>
      <c r="D17" s="30" t="s">
        <v>52</v>
      </c>
      <c r="F17" s="10"/>
    </row>
    <row r="18" spans="1:6" s="1" customFormat="1" ht="20" customHeight="1" x14ac:dyDescent="0.2">
      <c r="A18" s="29" t="s">
        <v>55</v>
      </c>
      <c r="B18" s="30">
        <v>0</v>
      </c>
      <c r="C18" s="34">
        <f>B18/B36</f>
        <v>0</v>
      </c>
      <c r="D18" s="30" t="s">
        <v>53</v>
      </c>
      <c r="F18" s="10"/>
    </row>
    <row r="19" spans="1:6" s="1" customFormat="1" ht="20" customHeight="1" x14ac:dyDescent="0.2">
      <c r="A19" s="29" t="s">
        <v>38</v>
      </c>
      <c r="B19" s="30">
        <v>0</v>
      </c>
      <c r="C19" s="34">
        <f>B19/B36</f>
        <v>0</v>
      </c>
      <c r="D19" s="30" t="s">
        <v>53</v>
      </c>
      <c r="F19" s="10"/>
    </row>
    <row r="20" spans="1:6" s="1" customFormat="1" ht="20" customHeight="1" x14ac:dyDescent="0.2">
      <c r="A20" s="29" t="s">
        <v>39</v>
      </c>
      <c r="B20" s="30">
        <v>0</v>
      </c>
      <c r="C20" s="34">
        <f>B20/B36</f>
        <v>0</v>
      </c>
      <c r="D20" s="30" t="s">
        <v>52</v>
      </c>
      <c r="F20" s="10"/>
    </row>
    <row r="21" spans="1:6" s="1" customFormat="1" ht="20" customHeight="1" x14ac:dyDescent="0.2">
      <c r="A21" s="29" t="s">
        <v>40</v>
      </c>
      <c r="B21" s="30">
        <v>0</v>
      </c>
      <c r="C21" s="34">
        <f>B21/B36</f>
        <v>0</v>
      </c>
      <c r="D21" s="30" t="s">
        <v>52</v>
      </c>
      <c r="F21" s="10"/>
    </row>
    <row r="22" spans="1:6" s="1" customFormat="1" ht="20" customHeight="1" x14ac:dyDescent="0.2">
      <c r="A22" s="29" t="s">
        <v>41</v>
      </c>
      <c r="B22" s="30">
        <v>0</v>
      </c>
      <c r="C22" s="34">
        <f>B22/B36</f>
        <v>0</v>
      </c>
      <c r="D22" s="30" t="s">
        <v>52</v>
      </c>
      <c r="F22" s="10"/>
    </row>
    <row r="23" spans="1:6" s="1" customFormat="1" ht="20" customHeight="1" x14ac:dyDescent="0.2">
      <c r="A23" s="29" t="s">
        <v>42</v>
      </c>
      <c r="B23" s="30">
        <v>0</v>
      </c>
      <c r="C23" s="34">
        <f>B23/B36</f>
        <v>0</v>
      </c>
      <c r="D23" s="30" t="s">
        <v>52</v>
      </c>
      <c r="F23" s="10"/>
    </row>
    <row r="24" spans="1:6" s="1" customFormat="1" ht="20" customHeight="1" x14ac:dyDescent="0.2">
      <c r="A24" s="29" t="s">
        <v>43</v>
      </c>
      <c r="B24" s="30">
        <v>0</v>
      </c>
      <c r="C24" s="34">
        <f>B24/B36</f>
        <v>0</v>
      </c>
      <c r="D24" s="30" t="s">
        <v>53</v>
      </c>
      <c r="F24" s="10"/>
    </row>
    <row r="25" spans="1:6" s="1" customFormat="1" ht="20" customHeight="1" x14ac:dyDescent="0.2">
      <c r="A25" s="29" t="s">
        <v>44</v>
      </c>
      <c r="B25" s="30">
        <v>0</v>
      </c>
      <c r="C25" s="34">
        <f>B25/B36</f>
        <v>0</v>
      </c>
      <c r="D25" s="30" t="s">
        <v>53</v>
      </c>
      <c r="F25" s="10"/>
    </row>
    <row r="26" spans="1:6" s="1" customFormat="1" ht="20" customHeight="1" x14ac:dyDescent="0.2">
      <c r="A26" s="29" t="s">
        <v>147</v>
      </c>
      <c r="B26" s="30">
        <v>0</v>
      </c>
      <c r="C26" s="34">
        <f>B26/B36</f>
        <v>0</v>
      </c>
      <c r="D26" s="30" t="s">
        <v>52</v>
      </c>
      <c r="F26" s="10"/>
    </row>
    <row r="27" spans="1:6" s="1" customFormat="1" ht="20" customHeight="1" x14ac:dyDescent="0.2">
      <c r="A27" s="29" t="s">
        <v>45</v>
      </c>
      <c r="B27" s="30">
        <v>55.9</v>
      </c>
      <c r="C27" s="34">
        <f>B27/B36</f>
        <v>6.3113921192277295E-2</v>
      </c>
      <c r="D27" s="30" t="s">
        <v>52</v>
      </c>
      <c r="F27" s="10"/>
    </row>
    <row r="28" spans="1:6" s="1" customFormat="1" ht="20" customHeight="1" x14ac:dyDescent="0.2">
      <c r="A28" s="29" t="s">
        <v>46</v>
      </c>
      <c r="B28" s="30">
        <v>19.899999999999999</v>
      </c>
      <c r="C28" s="34">
        <f>B28/B36</f>
        <v>2.2468104324263296E-2</v>
      </c>
      <c r="D28" s="30" t="s">
        <v>52</v>
      </c>
      <c r="F28" s="10"/>
    </row>
    <row r="29" spans="1:6" s="1" customFormat="1" ht="20" customHeight="1" x14ac:dyDescent="0.2">
      <c r="A29" s="29" t="s">
        <v>47</v>
      </c>
      <c r="B29" s="30">
        <v>9.9</v>
      </c>
      <c r="C29" s="34">
        <f>B29/B36</f>
        <v>1.1177599638703852E-2</v>
      </c>
      <c r="D29" s="30" t="s">
        <v>52</v>
      </c>
      <c r="F29" s="10"/>
    </row>
    <row r="30" spans="1:6" s="1" customFormat="1" ht="20" customHeight="1" x14ac:dyDescent="0.2">
      <c r="A30" s="29" t="s">
        <v>56</v>
      </c>
      <c r="B30" s="30">
        <v>0</v>
      </c>
      <c r="C30" s="34">
        <f>B30/B36</f>
        <v>0</v>
      </c>
      <c r="D30" s="30" t="s">
        <v>53</v>
      </c>
      <c r="F30" s="10"/>
    </row>
    <row r="31" spans="1:6" s="1" customFormat="1" ht="20" customHeight="1" x14ac:dyDescent="0.2">
      <c r="A31" s="29" t="s">
        <v>149</v>
      </c>
      <c r="B31" s="30">
        <v>0</v>
      </c>
      <c r="C31" s="34">
        <f>B31/B36</f>
        <v>0</v>
      </c>
      <c r="D31" s="30"/>
      <c r="F31" s="10"/>
    </row>
    <row r="32" spans="1:6" s="1" customFormat="1" ht="20" customHeight="1" x14ac:dyDescent="0.2">
      <c r="A32" s="29" t="s">
        <v>48</v>
      </c>
      <c r="B32" s="30">
        <v>0</v>
      </c>
      <c r="C32" s="34">
        <f>B32/B36</f>
        <v>0</v>
      </c>
      <c r="D32" s="30"/>
      <c r="F32" s="10"/>
    </row>
    <row r="33" spans="1:6" s="1" customFormat="1" ht="20" customHeight="1" x14ac:dyDescent="0.2">
      <c r="A33" s="29" t="s">
        <v>49</v>
      </c>
      <c r="B33" s="30">
        <v>0</v>
      </c>
      <c r="C33" s="34">
        <f>B33/B36</f>
        <v>0</v>
      </c>
      <c r="D33" s="30"/>
      <c r="F33" s="10"/>
    </row>
    <row r="34" spans="1:6" s="1" customFormat="1" ht="20" customHeight="1" x14ac:dyDescent="0.2">
      <c r="A34" s="110" t="s">
        <v>50</v>
      </c>
      <c r="B34" s="30">
        <v>0</v>
      </c>
      <c r="C34" s="112">
        <f>B34/B36</f>
        <v>0</v>
      </c>
      <c r="D34" s="111"/>
      <c r="F34" s="10"/>
    </row>
    <row r="35" spans="1:6" s="1" customFormat="1" ht="20" customHeight="1" thickBot="1" x14ac:dyDescent="0.25">
      <c r="A35" s="31" t="s">
        <v>148</v>
      </c>
      <c r="B35" s="32">
        <v>0</v>
      </c>
      <c r="C35" s="35">
        <f>B35/B36</f>
        <v>0</v>
      </c>
      <c r="D35" s="32"/>
      <c r="F35" s="10"/>
    </row>
    <row r="36" spans="1:6" s="1" customFormat="1" ht="20" customHeight="1" thickBot="1" x14ac:dyDescent="0.25">
      <c r="A36" s="23" t="s">
        <v>51</v>
      </c>
      <c r="B36" s="15">
        <f>SUM(B7:B35)</f>
        <v>885.69999999999993</v>
      </c>
      <c r="C36" s="36">
        <f>B36/B36</f>
        <v>1</v>
      </c>
      <c r="D36" s="14"/>
      <c r="F36" s="10"/>
    </row>
    <row r="37" spans="1:6" s="1" customFormat="1" ht="20" customHeight="1" x14ac:dyDescent="0.2"/>
    <row r="38" spans="1:6" s="1" customFormat="1" ht="20" customHeight="1" x14ac:dyDescent="0.2">
      <c r="A38" s="26"/>
    </row>
    <row r="39" spans="1:6" s="1" customFormat="1" ht="20" customHeight="1" x14ac:dyDescent="0.2">
      <c r="A39" s="13" t="s">
        <v>150</v>
      </c>
    </row>
    <row r="40" spans="1:6" s="1" customFormat="1" ht="20" customHeight="1" x14ac:dyDescent="0.2"/>
    <row r="41" spans="1:6" s="1" customFormat="1" ht="20" customHeight="1" x14ac:dyDescent="0.2"/>
    <row r="42" spans="1:6" s="1" customFormat="1" ht="20" customHeight="1" x14ac:dyDescent="0.2"/>
    <row r="43" spans="1:6" s="1" customFormat="1" ht="20" customHeight="1" x14ac:dyDescent="0.2"/>
    <row r="44" spans="1:6" s="1" customFormat="1" ht="20" customHeight="1" x14ac:dyDescent="0.2"/>
    <row r="45" spans="1:6" s="1" customFormat="1" ht="20" customHeight="1" x14ac:dyDescent="0.2"/>
    <row r="46" spans="1:6" s="1" customFormat="1" ht="20" customHeight="1" x14ac:dyDescent="0.2"/>
    <row r="47" spans="1:6" s="1" customFormat="1" ht="20" customHeight="1" x14ac:dyDescent="0.2"/>
    <row r="48" spans="1:6" s="1" customFormat="1" ht="20" customHeight="1" x14ac:dyDescent="0.2"/>
    <row r="49" s="1" customFormat="1" ht="20" customHeight="1" x14ac:dyDescent="0.2"/>
    <row r="50" s="1" customFormat="1" ht="20" customHeight="1" x14ac:dyDescent="0.2"/>
    <row r="51" s="1" customFormat="1" ht="20" customHeight="1" x14ac:dyDescent="0.2"/>
    <row r="52" s="1" customFormat="1" ht="20" customHeight="1" x14ac:dyDescent="0.2"/>
    <row r="53" s="1" customFormat="1" ht="20" customHeight="1" x14ac:dyDescent="0.2"/>
    <row r="54" s="1" customFormat="1" ht="20" customHeight="1" x14ac:dyDescent="0.2"/>
    <row r="55" s="1" customFormat="1" ht="20" customHeight="1" x14ac:dyDescent="0.2"/>
    <row r="56" s="1" customFormat="1" ht="20" customHeight="1" x14ac:dyDescent="0.2"/>
    <row r="57" s="1" customFormat="1" ht="20" customHeight="1" x14ac:dyDescent="0.2"/>
    <row r="58" s="1" customFormat="1" ht="20" customHeight="1" x14ac:dyDescent="0.2"/>
    <row r="59" s="1" customFormat="1" ht="20" customHeight="1" x14ac:dyDescent="0.2"/>
    <row r="60" s="1" customFormat="1" ht="20" customHeight="1" x14ac:dyDescent="0.2"/>
    <row r="61" s="1" customFormat="1" ht="20" customHeight="1" x14ac:dyDescent="0.2"/>
    <row r="62" s="1" customFormat="1" ht="20" customHeight="1" x14ac:dyDescent="0.2"/>
    <row r="63" s="1" customFormat="1" ht="20" customHeight="1" x14ac:dyDescent="0.2"/>
    <row r="64" s="1" customFormat="1" ht="20" customHeight="1" x14ac:dyDescent="0.2"/>
    <row r="65" s="1" customFormat="1" ht="20" customHeight="1" x14ac:dyDescent="0.2"/>
    <row r="66" s="1" customFormat="1" ht="20" customHeight="1" x14ac:dyDescent="0.2"/>
    <row r="67" s="1" customFormat="1" ht="20" customHeight="1" x14ac:dyDescent="0.2"/>
    <row r="68" s="1" customFormat="1" ht="20" customHeight="1" x14ac:dyDescent="0.2"/>
    <row r="69" s="1" customFormat="1" ht="20" customHeight="1" x14ac:dyDescent="0.2"/>
    <row r="70" s="1" customFormat="1" ht="20" customHeight="1" x14ac:dyDescent="0.2"/>
    <row r="71" s="1" customFormat="1" ht="20" customHeight="1" x14ac:dyDescent="0.2"/>
    <row r="72" s="1" customFormat="1" ht="20" customHeight="1" x14ac:dyDescent="0.2"/>
    <row r="73" s="1" customFormat="1" ht="20" customHeight="1" x14ac:dyDescent="0.2"/>
    <row r="74" s="1" customFormat="1" ht="20" customHeight="1" x14ac:dyDescent="0.2"/>
    <row r="75" s="1" customFormat="1" ht="20" customHeight="1" x14ac:dyDescent="0.2"/>
    <row r="76" s="1" customFormat="1" ht="20" customHeight="1" x14ac:dyDescent="0.2"/>
    <row r="77" s="1" customFormat="1" ht="20" customHeight="1" x14ac:dyDescent="0.2"/>
    <row r="78" s="1" customFormat="1" ht="20" customHeight="1" x14ac:dyDescent="0.2"/>
    <row r="79" s="1" customFormat="1" ht="20" customHeight="1" x14ac:dyDescent="0.2"/>
    <row r="80" s="1" customFormat="1" ht="20" customHeight="1" x14ac:dyDescent="0.2"/>
    <row r="81" s="1" customFormat="1" ht="20" customHeight="1" x14ac:dyDescent="0.2"/>
    <row r="82" s="1" customFormat="1" ht="20" customHeight="1" x14ac:dyDescent="0.2"/>
    <row r="83" s="1" customFormat="1" ht="20" customHeight="1" x14ac:dyDescent="0.2"/>
    <row r="84" s="1" customFormat="1" ht="20" customHeight="1" x14ac:dyDescent="0.2"/>
    <row r="85" s="1" customFormat="1" ht="20" customHeight="1" x14ac:dyDescent="0.2"/>
    <row r="86" s="1" customFormat="1" ht="20" customHeight="1" x14ac:dyDescent="0.2"/>
    <row r="87" s="1" customFormat="1" ht="20" customHeight="1" x14ac:dyDescent="0.2"/>
    <row r="88" s="1" customFormat="1" ht="20" customHeight="1" x14ac:dyDescent="0.2"/>
    <row r="89" s="1" customFormat="1" ht="20" customHeight="1" x14ac:dyDescent="0.2"/>
    <row r="90" s="1" customFormat="1" ht="20" customHeight="1" x14ac:dyDescent="0.2"/>
    <row r="91" s="1" customFormat="1" ht="20" customHeight="1" x14ac:dyDescent="0.2"/>
    <row r="92" s="1" customFormat="1" ht="20" customHeight="1" x14ac:dyDescent="0.2"/>
    <row r="93" s="1" customFormat="1" ht="20" customHeight="1" x14ac:dyDescent="0.2"/>
    <row r="94" s="1" customFormat="1" ht="20" customHeight="1" x14ac:dyDescent="0.2"/>
    <row r="95" s="1" customFormat="1" ht="20" customHeight="1" x14ac:dyDescent="0.2"/>
    <row r="96" s="1" customFormat="1" ht="20" customHeight="1" x14ac:dyDescent="0.2"/>
    <row r="97" s="1" customFormat="1" ht="20" customHeight="1" x14ac:dyDescent="0.2"/>
    <row r="98" s="1" customFormat="1" ht="20" customHeight="1" x14ac:dyDescent="0.2"/>
    <row r="99" s="1" customFormat="1" ht="20" customHeight="1" x14ac:dyDescent="0.2"/>
    <row r="100" s="1" customFormat="1" ht="20" customHeight="1" x14ac:dyDescent="0.2"/>
    <row r="101" s="1" customFormat="1" ht="20" customHeight="1" x14ac:dyDescent="0.2"/>
    <row r="102" s="1" customFormat="1" ht="20" customHeight="1" x14ac:dyDescent="0.2"/>
    <row r="103" s="1" customFormat="1" ht="20" customHeight="1" x14ac:dyDescent="0.2"/>
    <row r="104" s="1" customFormat="1" ht="20" customHeight="1" x14ac:dyDescent="0.2"/>
    <row r="105" s="1" customFormat="1" ht="20" customHeight="1" x14ac:dyDescent="0.2"/>
    <row r="106" s="1" customFormat="1" ht="20" customHeight="1" x14ac:dyDescent="0.2"/>
    <row r="107" s="1" customFormat="1" ht="20" customHeight="1" x14ac:dyDescent="0.2"/>
    <row r="108" s="1" customFormat="1" ht="20" customHeight="1" x14ac:dyDescent="0.2"/>
    <row r="109" s="1" customFormat="1" ht="20" customHeight="1" x14ac:dyDescent="0.2"/>
    <row r="110" s="1" customFormat="1" ht="20" customHeight="1" x14ac:dyDescent="0.2"/>
    <row r="111" s="1" customFormat="1" ht="20" customHeight="1" x14ac:dyDescent="0.2"/>
    <row r="112" s="1" customFormat="1" ht="20" customHeight="1" x14ac:dyDescent="0.2"/>
    <row r="113" s="1" customFormat="1" ht="20" customHeight="1" x14ac:dyDescent="0.2"/>
    <row r="114" s="1" customFormat="1" ht="20" customHeight="1" x14ac:dyDescent="0.2"/>
    <row r="115" s="1" customFormat="1" ht="20" customHeight="1" x14ac:dyDescent="0.2"/>
    <row r="116" s="1" customFormat="1" ht="20" customHeight="1" x14ac:dyDescent="0.2"/>
    <row r="117" s="1" customFormat="1" ht="20" customHeight="1" x14ac:dyDescent="0.2"/>
    <row r="118" s="1" customFormat="1" ht="20" customHeight="1" x14ac:dyDescent="0.2"/>
    <row r="119" s="1" customFormat="1" ht="20" customHeight="1" x14ac:dyDescent="0.2"/>
    <row r="120" s="1" customFormat="1" ht="20" customHeight="1" x14ac:dyDescent="0.2"/>
    <row r="121" s="1" customFormat="1" ht="20" customHeight="1" x14ac:dyDescent="0.2"/>
    <row r="122" s="1" customFormat="1" ht="20" customHeight="1" x14ac:dyDescent="0.2"/>
    <row r="123" s="1" customFormat="1" ht="20" customHeight="1" x14ac:dyDescent="0.2"/>
    <row r="124" s="1" customFormat="1" ht="20" customHeight="1" x14ac:dyDescent="0.2"/>
    <row r="125" s="1" customFormat="1" ht="20" customHeight="1" x14ac:dyDescent="0.2"/>
    <row r="126" s="1" customFormat="1" ht="20" customHeight="1" x14ac:dyDescent="0.2"/>
    <row r="127" s="1" customFormat="1" ht="20" customHeight="1" x14ac:dyDescent="0.2"/>
    <row r="128" s="1" customFormat="1" ht="20" customHeight="1" x14ac:dyDescent="0.2"/>
    <row r="129" s="1" customFormat="1" ht="20" customHeight="1" x14ac:dyDescent="0.2"/>
    <row r="130" s="1" customFormat="1" ht="20" customHeight="1" x14ac:dyDescent="0.2"/>
    <row r="131" s="1" customFormat="1" ht="20" customHeight="1" x14ac:dyDescent="0.2"/>
    <row r="132" s="1" customFormat="1" ht="20" customHeight="1" x14ac:dyDescent="0.2"/>
    <row r="133" s="1" customFormat="1" ht="20" customHeight="1" x14ac:dyDescent="0.2"/>
    <row r="134" s="1" customFormat="1" ht="20" customHeight="1" x14ac:dyDescent="0.2"/>
    <row r="135" s="1" customFormat="1" ht="20" customHeight="1" x14ac:dyDescent="0.2"/>
    <row r="136" s="1" customFormat="1" ht="20" customHeight="1" x14ac:dyDescent="0.2"/>
    <row r="137" s="1" customFormat="1" ht="20" customHeight="1" x14ac:dyDescent="0.2"/>
    <row r="138" s="1" customFormat="1" ht="20" customHeight="1" x14ac:dyDescent="0.2"/>
    <row r="139" s="1" customFormat="1" ht="20" customHeight="1" x14ac:dyDescent="0.2"/>
    <row r="140" s="1" customFormat="1" ht="20" customHeight="1" x14ac:dyDescent="0.2"/>
    <row r="141" s="1" customFormat="1" ht="20" customHeight="1" x14ac:dyDescent="0.2"/>
    <row r="142" s="1" customFormat="1" ht="20" customHeight="1" x14ac:dyDescent="0.2"/>
    <row r="143" s="1" customFormat="1" ht="20" customHeight="1" x14ac:dyDescent="0.2"/>
    <row r="144" s="1" customFormat="1" ht="20" customHeight="1" x14ac:dyDescent="0.2"/>
    <row r="145" s="1" customFormat="1" ht="20" customHeight="1" x14ac:dyDescent="0.2"/>
    <row r="146" s="1" customFormat="1" ht="20" customHeight="1" x14ac:dyDescent="0.2"/>
    <row r="147" s="1" customFormat="1" ht="20" customHeight="1" x14ac:dyDescent="0.2"/>
    <row r="148" s="1" customFormat="1" ht="20" customHeight="1" x14ac:dyDescent="0.2"/>
    <row r="149" s="1" customFormat="1" ht="20" customHeight="1" x14ac:dyDescent="0.2"/>
    <row r="150" s="1" customFormat="1" ht="20" customHeight="1" x14ac:dyDescent="0.2"/>
    <row r="151" s="1" customFormat="1" ht="20" customHeight="1" x14ac:dyDescent="0.2"/>
    <row r="152" s="1" customFormat="1" ht="20" customHeight="1" x14ac:dyDescent="0.2"/>
    <row r="153" s="1" customFormat="1" ht="20" customHeight="1" x14ac:dyDescent="0.2"/>
    <row r="154" s="1" customFormat="1" ht="20" customHeight="1" x14ac:dyDescent="0.2"/>
    <row r="155" s="1" customFormat="1" ht="20" customHeight="1" x14ac:dyDescent="0.2"/>
    <row r="156" s="1" customFormat="1" ht="20" customHeight="1" x14ac:dyDescent="0.2"/>
    <row r="157" s="1" customFormat="1" ht="20" customHeight="1" x14ac:dyDescent="0.2"/>
    <row r="158" s="1" customFormat="1" ht="20" customHeight="1" x14ac:dyDescent="0.2"/>
    <row r="159" s="1" customFormat="1" ht="20" customHeight="1" x14ac:dyDescent="0.2"/>
    <row r="160" s="1" customFormat="1" ht="20" customHeight="1" x14ac:dyDescent="0.2"/>
    <row r="161" s="1" customFormat="1" ht="20" customHeight="1" x14ac:dyDescent="0.2"/>
    <row r="162" s="1" customFormat="1" ht="20" customHeight="1" x14ac:dyDescent="0.2"/>
    <row r="163" s="1" customFormat="1" ht="20" customHeight="1" x14ac:dyDescent="0.2"/>
    <row r="164" s="1" customFormat="1" ht="20" customHeight="1" x14ac:dyDescent="0.2"/>
    <row r="165" s="1" customFormat="1" ht="20" customHeight="1" x14ac:dyDescent="0.2"/>
    <row r="166" s="1" customFormat="1" ht="20" customHeight="1" x14ac:dyDescent="0.2"/>
    <row r="167" s="1" customFormat="1" ht="20" customHeight="1" x14ac:dyDescent="0.2"/>
    <row r="168" s="1" customFormat="1" ht="20" customHeight="1" x14ac:dyDescent="0.2"/>
    <row r="169" s="1" customFormat="1" ht="20" customHeight="1" x14ac:dyDescent="0.2"/>
    <row r="170" s="1" customFormat="1" ht="20" customHeight="1" x14ac:dyDescent="0.2"/>
    <row r="171" s="1" customFormat="1" ht="20" customHeight="1" x14ac:dyDescent="0.2"/>
    <row r="172" s="1" customFormat="1" ht="20" customHeight="1" x14ac:dyDescent="0.2"/>
    <row r="173" s="1" customFormat="1" ht="20" customHeight="1" x14ac:dyDescent="0.2"/>
    <row r="174" s="1" customFormat="1" ht="20" customHeight="1" x14ac:dyDescent="0.2"/>
    <row r="175" s="1" customFormat="1" ht="20" customHeight="1" x14ac:dyDescent="0.2"/>
    <row r="176" s="1" customFormat="1" ht="20" customHeight="1" x14ac:dyDescent="0.2"/>
    <row r="177" s="1" customFormat="1" ht="20" customHeight="1" x14ac:dyDescent="0.2"/>
    <row r="178" s="1" customFormat="1" ht="20" customHeight="1" x14ac:dyDescent="0.2"/>
    <row r="179" s="1" customFormat="1" ht="20" customHeight="1" x14ac:dyDescent="0.2"/>
    <row r="180" s="1" customFormat="1" ht="20" customHeight="1" x14ac:dyDescent="0.2"/>
    <row r="181" s="1" customFormat="1" ht="20" customHeight="1" x14ac:dyDescent="0.2"/>
    <row r="182" s="1" customFormat="1" ht="20" customHeight="1" x14ac:dyDescent="0.2"/>
    <row r="183" s="1" customFormat="1" ht="20" customHeight="1" x14ac:dyDescent="0.2"/>
    <row r="184" s="1" customFormat="1" ht="20" customHeight="1" x14ac:dyDescent="0.2"/>
    <row r="185" s="1" customFormat="1" ht="20" customHeight="1" x14ac:dyDescent="0.2"/>
    <row r="186" s="1" customFormat="1" ht="20" customHeight="1" x14ac:dyDescent="0.2"/>
    <row r="187" s="1" customFormat="1" ht="20" customHeight="1" x14ac:dyDescent="0.2"/>
    <row r="188" s="1" customFormat="1" ht="20" customHeight="1" x14ac:dyDescent="0.2"/>
    <row r="189" s="1" customFormat="1" ht="20" customHeight="1" x14ac:dyDescent="0.2"/>
    <row r="190" s="1" customFormat="1" ht="20" customHeight="1" x14ac:dyDescent="0.2"/>
    <row r="191" s="1" customFormat="1" ht="20" customHeight="1" x14ac:dyDescent="0.2"/>
    <row r="192" s="1" customFormat="1" ht="20" customHeight="1" x14ac:dyDescent="0.2"/>
    <row r="193" s="1" customFormat="1" ht="20" customHeight="1" x14ac:dyDescent="0.2"/>
    <row r="194" s="1" customFormat="1" ht="20" customHeight="1" x14ac:dyDescent="0.2"/>
    <row r="195" s="1" customFormat="1" ht="20" customHeight="1" x14ac:dyDescent="0.2"/>
    <row r="196" s="1" customFormat="1" ht="20" customHeight="1" x14ac:dyDescent="0.2"/>
    <row r="197" s="1" customFormat="1" ht="20" customHeight="1" x14ac:dyDescent="0.2"/>
    <row r="198" s="1" customFormat="1" ht="20" customHeight="1" x14ac:dyDescent="0.2"/>
    <row r="199" s="1" customFormat="1" ht="20" customHeight="1" x14ac:dyDescent="0.2"/>
    <row r="200" s="1" customFormat="1" ht="20" customHeight="1" x14ac:dyDescent="0.2"/>
    <row r="201" s="1" customFormat="1" ht="20" customHeight="1" x14ac:dyDescent="0.2"/>
    <row r="202" s="1" customFormat="1" ht="20" customHeight="1" x14ac:dyDescent="0.2"/>
    <row r="203" s="1" customFormat="1" ht="20" customHeight="1" x14ac:dyDescent="0.2"/>
    <row r="204" s="1" customFormat="1" ht="20" customHeight="1" x14ac:dyDescent="0.2"/>
    <row r="205" s="1" customFormat="1" ht="20" customHeight="1" x14ac:dyDescent="0.2"/>
    <row r="206" s="1" customFormat="1" ht="20" customHeight="1" x14ac:dyDescent="0.2"/>
    <row r="207" s="1" customFormat="1" ht="20" customHeight="1" x14ac:dyDescent="0.2"/>
    <row r="208" s="1" customFormat="1" ht="20" customHeight="1" x14ac:dyDescent="0.2"/>
    <row r="209" s="1" customFormat="1" ht="20" customHeight="1" x14ac:dyDescent="0.2"/>
    <row r="210" s="1" customFormat="1" ht="20" customHeight="1" x14ac:dyDescent="0.2"/>
    <row r="211" s="1" customFormat="1" ht="20" customHeight="1" x14ac:dyDescent="0.2"/>
    <row r="212" s="1" customFormat="1" ht="20" customHeight="1" x14ac:dyDescent="0.2"/>
    <row r="213" s="1" customFormat="1" ht="20" customHeight="1" x14ac:dyDescent="0.2"/>
    <row r="214" s="1" customFormat="1" ht="20" customHeight="1" x14ac:dyDescent="0.2"/>
    <row r="215" s="1" customFormat="1" ht="20" customHeight="1" x14ac:dyDescent="0.2"/>
    <row r="216" s="1" customFormat="1" ht="20" customHeight="1" x14ac:dyDescent="0.2"/>
    <row r="217" s="1" customFormat="1" ht="20" customHeight="1" x14ac:dyDescent="0.2"/>
    <row r="218" s="1" customFormat="1" ht="20" customHeight="1" x14ac:dyDescent="0.2"/>
    <row r="219" s="1" customFormat="1" ht="20" customHeight="1" x14ac:dyDescent="0.2"/>
    <row r="220" s="1" customFormat="1" ht="20" customHeight="1" x14ac:dyDescent="0.2"/>
    <row r="221" s="1" customFormat="1" ht="20" customHeight="1" x14ac:dyDescent="0.2"/>
    <row r="222" s="1" customFormat="1" ht="20" customHeight="1" x14ac:dyDescent="0.2"/>
    <row r="223" s="1" customFormat="1" ht="20" customHeight="1" x14ac:dyDescent="0.2"/>
    <row r="224" s="1" customFormat="1" ht="20" customHeight="1" x14ac:dyDescent="0.2"/>
    <row r="225" s="1" customFormat="1" ht="20" customHeight="1" x14ac:dyDescent="0.2"/>
    <row r="226" s="1" customFormat="1" ht="20" customHeight="1" x14ac:dyDescent="0.2"/>
    <row r="227" s="1" customFormat="1" ht="20" customHeight="1" x14ac:dyDescent="0.2"/>
    <row r="228" s="1" customFormat="1" ht="20" customHeight="1" x14ac:dyDescent="0.2"/>
    <row r="229" s="1" customFormat="1" ht="20" customHeight="1" x14ac:dyDescent="0.2"/>
    <row r="230" s="1" customFormat="1" ht="20" customHeight="1" x14ac:dyDescent="0.2"/>
    <row r="231" s="1" customFormat="1" ht="20" customHeight="1" x14ac:dyDescent="0.2"/>
    <row r="232" s="1" customFormat="1" ht="20" customHeight="1" x14ac:dyDescent="0.2"/>
    <row r="233" s="1" customFormat="1" ht="20" customHeight="1" x14ac:dyDescent="0.2"/>
    <row r="234" s="1" customFormat="1" ht="20" customHeight="1" x14ac:dyDescent="0.2"/>
    <row r="235" s="1" customFormat="1" ht="20" customHeight="1" x14ac:dyDescent="0.2"/>
    <row r="236" s="1" customFormat="1" ht="20" customHeight="1" x14ac:dyDescent="0.2"/>
    <row r="237" s="1" customFormat="1" ht="20" customHeight="1" x14ac:dyDescent="0.2"/>
    <row r="238" s="1" customFormat="1" ht="20" customHeight="1" x14ac:dyDescent="0.2"/>
    <row r="239" s="1" customFormat="1" ht="20" customHeight="1" x14ac:dyDescent="0.2"/>
    <row r="240" s="1" customFormat="1" ht="20" customHeight="1" x14ac:dyDescent="0.2"/>
    <row r="241" s="1" customFormat="1" ht="20" customHeight="1" x14ac:dyDescent="0.2"/>
    <row r="242" s="1" customFormat="1" ht="20" customHeight="1" x14ac:dyDescent="0.2"/>
    <row r="243" s="1" customFormat="1" ht="20" customHeight="1" x14ac:dyDescent="0.2"/>
    <row r="244" s="1" customFormat="1" ht="20" customHeight="1" x14ac:dyDescent="0.2"/>
    <row r="245" s="1" customFormat="1" ht="20" customHeight="1" x14ac:dyDescent="0.2"/>
    <row r="246" s="1" customFormat="1" ht="20" customHeight="1" x14ac:dyDescent="0.2"/>
    <row r="247" s="1" customFormat="1" ht="20" customHeight="1" x14ac:dyDescent="0.2"/>
    <row r="248" s="1" customFormat="1" ht="20" customHeight="1" x14ac:dyDescent="0.2"/>
    <row r="249" s="1" customFormat="1" ht="20" customHeight="1" x14ac:dyDescent="0.2"/>
    <row r="250" s="1" customFormat="1" ht="20" customHeight="1" x14ac:dyDescent="0.2"/>
    <row r="251" s="1" customFormat="1" ht="20" customHeight="1" x14ac:dyDescent="0.2"/>
    <row r="252" s="1" customFormat="1" ht="20" customHeight="1" x14ac:dyDescent="0.2"/>
    <row r="253" s="1" customFormat="1" ht="20" customHeight="1" x14ac:dyDescent="0.2"/>
    <row r="254" s="1" customFormat="1" ht="20" customHeight="1" x14ac:dyDescent="0.2"/>
    <row r="255" s="1" customFormat="1" ht="20" customHeight="1" x14ac:dyDescent="0.2"/>
    <row r="256" s="1" customFormat="1" ht="20" customHeight="1" x14ac:dyDescent="0.2"/>
    <row r="257" s="1" customFormat="1" ht="20" customHeight="1" x14ac:dyDescent="0.2"/>
    <row r="258" s="1" customFormat="1" ht="20" customHeight="1" x14ac:dyDescent="0.2"/>
    <row r="259" s="1" customFormat="1" ht="20" customHeight="1" x14ac:dyDescent="0.2"/>
    <row r="260" s="1" customFormat="1" ht="20" customHeight="1" x14ac:dyDescent="0.2"/>
    <row r="261" s="1" customFormat="1" ht="20" customHeight="1" x14ac:dyDescent="0.2"/>
    <row r="262" s="1" customFormat="1" ht="20" customHeight="1" x14ac:dyDescent="0.2"/>
    <row r="263" s="1" customFormat="1" ht="20" customHeight="1" x14ac:dyDescent="0.2"/>
    <row r="264" s="1" customFormat="1" ht="20" customHeight="1" x14ac:dyDescent="0.2"/>
    <row r="265" s="1" customFormat="1" ht="20" customHeight="1" x14ac:dyDescent="0.2"/>
    <row r="266" s="1" customFormat="1" ht="20" customHeight="1" x14ac:dyDescent="0.2"/>
    <row r="267" s="1" customFormat="1" ht="20" customHeight="1" x14ac:dyDescent="0.2"/>
    <row r="268" s="1" customFormat="1" ht="20" customHeight="1" x14ac:dyDescent="0.2"/>
    <row r="269" s="1" customFormat="1" ht="20" customHeight="1" x14ac:dyDescent="0.2"/>
    <row r="270" s="1" customFormat="1" ht="20" customHeight="1" x14ac:dyDescent="0.2"/>
    <row r="271" s="1" customFormat="1" ht="20" customHeight="1" x14ac:dyDescent="0.2"/>
    <row r="272" s="1" customFormat="1" ht="20" customHeight="1" x14ac:dyDescent="0.2"/>
    <row r="273" s="1" customFormat="1" ht="20" customHeight="1" x14ac:dyDescent="0.2"/>
    <row r="274" s="1" customFormat="1" ht="20" customHeight="1" x14ac:dyDescent="0.2"/>
    <row r="275" s="1" customFormat="1" ht="20" customHeight="1" x14ac:dyDescent="0.2"/>
    <row r="276" s="1" customFormat="1" ht="20" customHeight="1" x14ac:dyDescent="0.2"/>
    <row r="277" s="1" customFormat="1" ht="20" customHeight="1" x14ac:dyDescent="0.2"/>
    <row r="278" s="1" customFormat="1" ht="20" customHeight="1" x14ac:dyDescent="0.2"/>
    <row r="279" s="1" customFormat="1" ht="20" customHeight="1" x14ac:dyDescent="0.2"/>
    <row r="280" s="1" customFormat="1" ht="20" customHeight="1" x14ac:dyDescent="0.2"/>
    <row r="281" s="1" customFormat="1" ht="20" customHeight="1" x14ac:dyDescent="0.2"/>
    <row r="282" s="1" customFormat="1" ht="20" customHeight="1" x14ac:dyDescent="0.2"/>
    <row r="283" s="1" customFormat="1" ht="20" customHeight="1" x14ac:dyDescent="0.2"/>
    <row r="284" s="1" customFormat="1" ht="20" customHeight="1" x14ac:dyDescent="0.2"/>
    <row r="285" s="1" customFormat="1" ht="20" customHeight="1" x14ac:dyDescent="0.2"/>
    <row r="286" s="1" customFormat="1" ht="20" customHeight="1" x14ac:dyDescent="0.2"/>
    <row r="287" s="1" customFormat="1" ht="20" customHeight="1" x14ac:dyDescent="0.2"/>
    <row r="288" s="1" customFormat="1" ht="20" customHeight="1" x14ac:dyDescent="0.2"/>
    <row r="289" s="1" customFormat="1" ht="20" customHeight="1" x14ac:dyDescent="0.2"/>
    <row r="290" s="1" customFormat="1" ht="20" customHeight="1" x14ac:dyDescent="0.2"/>
    <row r="291" s="1" customFormat="1" ht="20" customHeight="1" x14ac:dyDescent="0.2"/>
    <row r="292" s="1" customFormat="1" ht="20" customHeight="1" x14ac:dyDescent="0.2"/>
    <row r="293" s="1" customFormat="1" ht="20" customHeight="1" x14ac:dyDescent="0.2"/>
    <row r="294" s="1" customFormat="1" ht="20" customHeight="1" x14ac:dyDescent="0.2"/>
    <row r="295" s="1" customFormat="1" ht="20" customHeight="1" x14ac:dyDescent="0.2"/>
    <row r="296" s="1" customFormat="1" ht="20" customHeight="1" x14ac:dyDescent="0.2"/>
    <row r="297" s="1" customFormat="1" ht="20" customHeight="1" x14ac:dyDescent="0.2"/>
    <row r="298" s="1" customFormat="1" ht="20" customHeight="1" x14ac:dyDescent="0.2"/>
    <row r="299" s="1" customFormat="1" ht="20" customHeight="1" x14ac:dyDescent="0.2"/>
    <row r="300" s="1" customFormat="1" ht="20" customHeight="1" x14ac:dyDescent="0.2"/>
    <row r="301" s="1" customFormat="1" ht="20" customHeight="1" x14ac:dyDescent="0.2"/>
    <row r="302" s="1" customFormat="1" ht="20" customHeight="1" x14ac:dyDescent="0.2"/>
    <row r="303" s="1" customFormat="1" ht="20" customHeight="1" x14ac:dyDescent="0.2"/>
    <row r="304" s="1" customFormat="1" ht="20" customHeight="1" x14ac:dyDescent="0.2"/>
    <row r="305" s="1" customFormat="1" ht="20" customHeight="1" x14ac:dyDescent="0.2"/>
    <row r="306" s="1" customFormat="1" ht="20" customHeight="1" x14ac:dyDescent="0.2"/>
    <row r="307" s="1" customFormat="1" ht="20" customHeight="1" x14ac:dyDescent="0.2"/>
    <row r="308" s="1" customFormat="1" ht="20" customHeight="1" x14ac:dyDescent="0.2"/>
    <row r="309" s="1" customFormat="1" ht="20" customHeight="1" x14ac:dyDescent="0.2"/>
    <row r="310" s="1" customFormat="1" ht="20" customHeight="1" x14ac:dyDescent="0.2"/>
    <row r="311" s="1" customFormat="1" ht="20" customHeight="1" x14ac:dyDescent="0.2"/>
    <row r="312" s="1" customFormat="1" ht="20" customHeight="1" x14ac:dyDescent="0.2"/>
    <row r="313" s="1" customFormat="1" ht="20" customHeight="1" x14ac:dyDescent="0.2"/>
    <row r="314" s="1" customFormat="1" ht="20" customHeight="1" x14ac:dyDescent="0.2"/>
    <row r="315" s="1" customFormat="1" ht="20" customHeight="1" x14ac:dyDescent="0.2"/>
    <row r="316" s="1" customFormat="1" ht="20" customHeight="1" x14ac:dyDescent="0.2"/>
    <row r="317" s="1" customFormat="1" ht="20" customHeight="1" x14ac:dyDescent="0.2"/>
    <row r="318" s="1" customFormat="1" ht="20" customHeight="1" x14ac:dyDescent="0.2"/>
    <row r="319" s="1" customFormat="1" ht="20" customHeight="1" x14ac:dyDescent="0.2"/>
    <row r="320" s="1" customFormat="1" ht="20" customHeight="1" x14ac:dyDescent="0.2"/>
    <row r="321" s="1" customFormat="1" ht="20" customHeight="1" x14ac:dyDescent="0.2"/>
    <row r="322" s="1" customFormat="1" ht="20" customHeight="1" x14ac:dyDescent="0.2"/>
    <row r="323" s="1" customFormat="1" ht="20" customHeight="1" x14ac:dyDescent="0.2"/>
    <row r="324" s="1" customFormat="1" ht="20" customHeight="1" x14ac:dyDescent="0.2"/>
    <row r="325" s="1" customFormat="1" ht="20" customHeight="1" x14ac:dyDescent="0.2"/>
    <row r="326" s="1" customFormat="1" ht="20" customHeight="1" x14ac:dyDescent="0.2"/>
    <row r="327" s="1" customFormat="1" ht="20" customHeight="1" x14ac:dyDescent="0.2"/>
    <row r="328" s="1" customFormat="1" ht="20" customHeight="1" x14ac:dyDescent="0.2"/>
    <row r="329" s="1" customFormat="1" ht="20" customHeight="1" x14ac:dyDescent="0.2"/>
    <row r="330" s="1" customFormat="1" ht="20" customHeight="1" x14ac:dyDescent="0.2"/>
    <row r="331" s="1" customFormat="1" ht="20" customHeight="1" x14ac:dyDescent="0.2"/>
    <row r="332" s="1" customFormat="1" ht="20" customHeight="1" x14ac:dyDescent="0.2"/>
    <row r="333" s="1" customFormat="1" ht="20" customHeight="1" x14ac:dyDescent="0.2"/>
    <row r="334" s="1" customFormat="1" ht="20" customHeight="1" x14ac:dyDescent="0.2"/>
    <row r="335" s="1" customFormat="1" ht="20" customHeight="1" x14ac:dyDescent="0.2"/>
    <row r="336" s="1" customFormat="1" ht="20" customHeight="1" x14ac:dyDescent="0.2"/>
    <row r="337" s="1" customFormat="1" ht="20" customHeight="1" x14ac:dyDescent="0.2"/>
    <row r="338" s="1" customFormat="1" ht="20" customHeight="1" x14ac:dyDescent="0.2"/>
    <row r="339" s="1" customFormat="1" ht="20" customHeight="1" x14ac:dyDescent="0.2"/>
    <row r="340" s="1" customFormat="1" ht="20" customHeight="1" x14ac:dyDescent="0.2"/>
    <row r="341" s="1" customFormat="1" ht="20" customHeight="1" x14ac:dyDescent="0.2"/>
    <row r="342" s="1" customFormat="1" ht="20" customHeight="1" x14ac:dyDescent="0.2"/>
    <row r="343" s="1" customFormat="1" ht="20" customHeight="1" x14ac:dyDescent="0.2"/>
    <row r="344" s="1" customFormat="1" ht="20" customHeight="1" x14ac:dyDescent="0.2"/>
    <row r="345" s="1" customFormat="1" ht="20" customHeight="1" x14ac:dyDescent="0.2"/>
    <row r="346" s="1" customFormat="1" ht="20" customHeight="1" x14ac:dyDescent="0.2"/>
    <row r="347" s="1" customFormat="1" ht="20" customHeight="1" x14ac:dyDescent="0.2"/>
    <row r="348" s="1" customFormat="1" ht="20" customHeight="1" x14ac:dyDescent="0.2"/>
    <row r="349" s="1" customFormat="1" ht="20" customHeight="1" x14ac:dyDescent="0.2"/>
    <row r="350" s="1" customFormat="1" ht="20" customHeight="1" x14ac:dyDescent="0.2"/>
    <row r="351" s="1" customFormat="1" ht="20" customHeight="1" x14ac:dyDescent="0.2"/>
    <row r="352" s="1" customFormat="1" ht="20" customHeight="1" x14ac:dyDescent="0.2"/>
    <row r="353" s="1" customFormat="1" ht="20" customHeight="1" x14ac:dyDescent="0.2"/>
    <row r="354" s="1" customFormat="1" ht="20" customHeight="1" x14ac:dyDescent="0.2"/>
    <row r="355" s="1" customFormat="1" ht="20" customHeight="1" x14ac:dyDescent="0.2"/>
    <row r="356" s="1" customFormat="1" ht="20" customHeight="1" x14ac:dyDescent="0.2"/>
    <row r="357" s="1" customFormat="1" ht="20" customHeight="1" x14ac:dyDescent="0.2"/>
    <row r="358" s="1" customFormat="1" ht="20" customHeight="1" x14ac:dyDescent="0.2"/>
    <row r="359" s="1" customFormat="1" ht="20" customHeight="1" x14ac:dyDescent="0.2"/>
    <row r="360" s="1" customFormat="1" ht="20" customHeight="1" x14ac:dyDescent="0.2"/>
    <row r="361" s="1" customFormat="1" ht="20" customHeight="1" x14ac:dyDescent="0.2"/>
    <row r="362" s="1" customFormat="1" ht="20" customHeight="1" x14ac:dyDescent="0.2"/>
    <row r="363" s="1" customFormat="1" ht="20" customHeight="1" x14ac:dyDescent="0.2"/>
    <row r="364" s="1" customFormat="1" ht="20" customHeight="1" x14ac:dyDescent="0.2"/>
    <row r="365" s="1" customFormat="1" ht="20" customHeight="1" x14ac:dyDescent="0.2"/>
    <row r="366" s="1" customFormat="1" ht="20" customHeight="1" x14ac:dyDescent="0.2"/>
    <row r="367" s="1" customFormat="1" ht="20" customHeight="1" x14ac:dyDescent="0.2"/>
    <row r="368" s="1" customFormat="1" ht="20" customHeight="1" x14ac:dyDescent="0.2"/>
    <row r="369" s="1" customFormat="1" ht="20" customHeight="1" x14ac:dyDescent="0.2"/>
    <row r="370" s="1" customFormat="1" ht="20" customHeight="1" x14ac:dyDescent="0.2"/>
    <row r="371" s="1" customFormat="1" ht="20" customHeight="1" x14ac:dyDescent="0.2"/>
    <row r="372" s="1" customFormat="1" ht="20" customHeight="1" x14ac:dyDescent="0.2"/>
    <row r="373" s="1" customFormat="1" ht="20" customHeight="1" x14ac:dyDescent="0.2"/>
    <row r="374" s="1" customFormat="1" ht="20" customHeight="1" x14ac:dyDescent="0.2"/>
    <row r="375" s="1" customFormat="1" ht="20" customHeight="1" x14ac:dyDescent="0.2"/>
    <row r="376" s="1" customFormat="1" ht="20" customHeight="1" x14ac:dyDescent="0.2"/>
    <row r="377" s="1" customFormat="1" ht="20" customHeight="1" x14ac:dyDescent="0.2"/>
    <row r="378" s="1" customFormat="1" ht="20" customHeight="1" x14ac:dyDescent="0.2"/>
    <row r="379" s="1" customFormat="1" ht="20" customHeight="1" x14ac:dyDescent="0.2"/>
    <row r="380" s="1" customFormat="1" ht="20" customHeight="1" x14ac:dyDescent="0.2"/>
    <row r="381" s="1" customFormat="1" ht="20" customHeight="1" x14ac:dyDescent="0.2"/>
    <row r="382" s="1" customFormat="1" ht="20" customHeight="1" x14ac:dyDescent="0.2"/>
    <row r="383" s="1" customFormat="1" ht="20" customHeight="1" x14ac:dyDescent="0.2"/>
    <row r="384" s="1" customFormat="1" ht="20" customHeight="1" x14ac:dyDescent="0.2"/>
    <row r="385" s="1" customFormat="1" ht="20" customHeight="1" x14ac:dyDescent="0.2"/>
    <row r="386" s="1" customFormat="1" ht="20" customHeight="1" x14ac:dyDescent="0.2"/>
    <row r="387" s="1" customFormat="1" ht="20" customHeight="1" x14ac:dyDescent="0.2"/>
    <row r="388" s="1" customFormat="1" ht="20" customHeight="1" x14ac:dyDescent="0.2"/>
    <row r="389" s="1" customFormat="1" ht="20" customHeight="1" x14ac:dyDescent="0.2"/>
    <row r="390" s="1" customFormat="1" ht="20" customHeight="1" x14ac:dyDescent="0.2"/>
    <row r="391" s="1" customFormat="1" ht="20" customHeight="1" x14ac:dyDescent="0.2"/>
    <row r="392" s="1" customFormat="1" ht="20" customHeight="1" x14ac:dyDescent="0.2"/>
    <row r="393" s="1" customFormat="1" ht="20" customHeight="1" x14ac:dyDescent="0.2"/>
    <row r="394" s="1" customFormat="1" ht="20" customHeight="1" x14ac:dyDescent="0.2"/>
    <row r="395" s="1" customFormat="1" ht="20" customHeight="1" x14ac:dyDescent="0.2"/>
    <row r="396" s="1" customFormat="1" ht="20" customHeight="1" x14ac:dyDescent="0.2"/>
    <row r="397" s="1" customFormat="1" ht="20" customHeight="1" x14ac:dyDescent="0.2"/>
    <row r="398" s="1" customFormat="1" ht="20" customHeight="1" x14ac:dyDescent="0.2"/>
    <row r="399" s="1" customFormat="1" ht="20" customHeight="1" x14ac:dyDescent="0.2"/>
    <row r="400" s="1" customFormat="1" ht="20" customHeight="1" x14ac:dyDescent="0.2"/>
    <row r="401" s="1" customFormat="1" ht="20" customHeight="1" x14ac:dyDescent="0.2"/>
    <row r="402" s="1" customFormat="1" ht="20" customHeight="1" x14ac:dyDescent="0.2"/>
    <row r="403" s="1" customFormat="1" ht="20" customHeight="1" x14ac:dyDescent="0.2"/>
    <row r="404" s="1" customFormat="1" ht="20" customHeight="1" x14ac:dyDescent="0.2"/>
    <row r="405" s="1" customFormat="1" ht="20" customHeight="1" x14ac:dyDescent="0.2"/>
    <row r="406" s="1" customFormat="1" ht="20" customHeight="1" x14ac:dyDescent="0.2"/>
    <row r="407" s="1" customFormat="1" ht="20" customHeight="1" x14ac:dyDescent="0.2"/>
    <row r="408" s="1" customFormat="1" ht="20" customHeight="1" x14ac:dyDescent="0.2"/>
    <row r="409" s="1" customFormat="1" ht="20" customHeight="1" x14ac:dyDescent="0.2"/>
    <row r="410" s="1" customFormat="1" ht="20" customHeight="1" x14ac:dyDescent="0.2"/>
    <row r="411" s="1" customFormat="1" ht="20" customHeight="1" x14ac:dyDescent="0.2"/>
    <row r="412" s="1" customFormat="1" ht="20" customHeight="1" x14ac:dyDescent="0.2"/>
    <row r="413" s="1" customFormat="1" ht="20" customHeight="1" x14ac:dyDescent="0.2"/>
    <row r="414" s="1" customFormat="1" ht="20" customHeight="1" x14ac:dyDescent="0.2"/>
    <row r="415" s="1" customFormat="1" ht="20" customHeight="1" x14ac:dyDescent="0.2"/>
    <row r="416" s="1" customFormat="1" ht="20" customHeight="1" x14ac:dyDescent="0.2"/>
    <row r="417" s="1" customFormat="1" ht="20" customHeight="1" x14ac:dyDescent="0.2"/>
    <row r="418" s="1" customFormat="1" ht="20" customHeight="1" x14ac:dyDescent="0.2"/>
    <row r="419" s="1" customFormat="1" ht="20" customHeight="1" x14ac:dyDescent="0.2"/>
    <row r="420" s="1" customFormat="1" ht="20" customHeight="1" x14ac:dyDescent="0.2"/>
    <row r="421" s="1" customFormat="1" ht="20" customHeight="1" x14ac:dyDescent="0.2"/>
    <row r="422" s="1" customFormat="1" ht="20" customHeight="1" x14ac:dyDescent="0.2"/>
    <row r="423" s="1" customFormat="1" ht="20" customHeight="1" x14ac:dyDescent="0.2"/>
    <row r="424" s="1" customFormat="1" ht="20" customHeight="1" x14ac:dyDescent="0.2"/>
    <row r="425" s="1" customFormat="1" ht="20" customHeight="1" x14ac:dyDescent="0.2"/>
    <row r="426" s="1" customFormat="1" ht="20" customHeight="1" x14ac:dyDescent="0.2"/>
    <row r="427" s="1" customFormat="1" ht="20" customHeight="1" x14ac:dyDescent="0.2"/>
    <row r="428" s="1" customFormat="1" ht="20" customHeight="1" x14ac:dyDescent="0.2"/>
    <row r="429" s="1" customFormat="1" ht="20" customHeight="1" x14ac:dyDescent="0.2"/>
    <row r="430" s="1" customFormat="1" ht="20" customHeight="1" x14ac:dyDescent="0.2"/>
    <row r="431" s="1" customFormat="1" ht="20" customHeight="1" x14ac:dyDescent="0.2"/>
    <row r="432" s="1" customFormat="1" ht="20" customHeight="1" x14ac:dyDescent="0.2"/>
    <row r="433" s="1" customFormat="1" ht="20" customHeight="1" x14ac:dyDescent="0.2"/>
    <row r="434" s="1" customFormat="1" ht="20" customHeight="1" x14ac:dyDescent="0.2"/>
    <row r="435" s="1" customFormat="1" ht="20" customHeight="1" x14ac:dyDescent="0.2"/>
    <row r="436" s="1" customFormat="1" ht="20" customHeight="1" x14ac:dyDescent="0.2"/>
    <row r="437" s="1" customFormat="1" ht="20" customHeight="1" x14ac:dyDescent="0.2"/>
    <row r="438" s="1" customFormat="1" ht="20" customHeight="1" x14ac:dyDescent="0.2"/>
    <row r="439" s="1" customFormat="1" ht="20" customHeight="1" x14ac:dyDescent="0.2"/>
    <row r="440" s="1" customFormat="1" ht="20" customHeight="1" x14ac:dyDescent="0.2"/>
    <row r="441" s="1" customFormat="1" ht="20" customHeight="1" x14ac:dyDescent="0.2"/>
    <row r="442" s="1" customFormat="1" ht="20" customHeight="1" x14ac:dyDescent="0.2"/>
    <row r="443" s="1" customFormat="1" ht="20" customHeight="1" x14ac:dyDescent="0.2"/>
    <row r="444" s="1" customFormat="1" ht="20" customHeight="1" x14ac:dyDescent="0.2"/>
    <row r="445" s="1" customFormat="1" ht="20" customHeight="1" x14ac:dyDescent="0.2"/>
    <row r="446" s="1" customFormat="1" ht="20" customHeight="1" x14ac:dyDescent="0.2"/>
    <row r="447" s="1" customFormat="1" ht="20" customHeight="1" x14ac:dyDescent="0.2"/>
    <row r="448" s="1" customFormat="1" ht="20" customHeight="1" x14ac:dyDescent="0.2"/>
    <row r="449" s="1" customFormat="1" ht="20" customHeight="1" x14ac:dyDescent="0.2"/>
    <row r="450" s="1" customFormat="1" ht="20" customHeight="1" x14ac:dyDescent="0.2"/>
    <row r="451" s="1" customFormat="1" ht="20" customHeight="1" x14ac:dyDescent="0.2"/>
    <row r="452" s="1" customFormat="1" ht="20" customHeight="1" x14ac:dyDescent="0.2"/>
    <row r="453" s="1" customFormat="1" ht="20" customHeight="1" x14ac:dyDescent="0.2"/>
    <row r="454" s="1" customFormat="1" ht="20" customHeight="1" x14ac:dyDescent="0.2"/>
    <row r="455" s="1" customFormat="1" ht="20" customHeight="1" x14ac:dyDescent="0.2"/>
    <row r="456" s="1" customFormat="1" ht="20" customHeight="1" x14ac:dyDescent="0.2"/>
    <row r="457" s="1" customFormat="1" ht="20" customHeight="1" x14ac:dyDescent="0.2"/>
    <row r="458" s="1" customFormat="1" ht="20" customHeight="1" x14ac:dyDescent="0.2"/>
    <row r="459" s="1" customFormat="1" ht="20" customHeight="1" x14ac:dyDescent="0.2"/>
    <row r="460" s="1" customFormat="1" ht="20" customHeight="1" x14ac:dyDescent="0.2"/>
    <row r="461" s="1" customFormat="1" ht="20" customHeight="1" x14ac:dyDescent="0.2"/>
    <row r="462" s="1" customFormat="1" ht="20" customHeight="1" x14ac:dyDescent="0.2"/>
    <row r="463" s="1" customFormat="1" ht="20" customHeight="1" x14ac:dyDescent="0.2"/>
    <row r="464" s="1" customFormat="1" ht="20" customHeight="1" x14ac:dyDescent="0.2"/>
    <row r="465" s="1" customFormat="1" ht="20" customHeight="1" x14ac:dyDescent="0.2"/>
    <row r="466" s="1" customFormat="1" ht="20" customHeight="1" x14ac:dyDescent="0.2"/>
    <row r="467" s="1" customFormat="1" ht="20" customHeight="1" x14ac:dyDescent="0.2"/>
    <row r="468" s="1" customFormat="1" ht="20" customHeight="1" x14ac:dyDescent="0.2"/>
    <row r="469" s="1" customFormat="1" ht="20" customHeight="1" x14ac:dyDescent="0.2"/>
    <row r="470" s="1" customFormat="1" ht="20" customHeight="1" x14ac:dyDescent="0.2"/>
    <row r="471" s="1" customFormat="1" ht="20" customHeight="1" x14ac:dyDescent="0.2"/>
    <row r="472" s="1" customFormat="1" ht="20" customHeight="1" x14ac:dyDescent="0.2"/>
    <row r="473" s="1" customFormat="1" ht="20" customHeight="1" x14ac:dyDescent="0.2"/>
    <row r="474" s="1" customFormat="1" ht="20" customHeight="1" x14ac:dyDescent="0.2"/>
    <row r="475" s="1" customFormat="1" ht="20" customHeight="1" x14ac:dyDescent="0.2"/>
    <row r="476" s="1" customFormat="1" ht="20" customHeight="1" x14ac:dyDescent="0.2"/>
    <row r="477" s="1" customFormat="1" ht="20" customHeight="1" x14ac:dyDescent="0.2"/>
    <row r="478" s="1" customFormat="1" ht="20" customHeight="1" x14ac:dyDescent="0.2"/>
    <row r="479" s="1" customFormat="1" ht="20" customHeight="1" x14ac:dyDescent="0.2"/>
    <row r="480" s="1" customFormat="1" ht="20" customHeight="1" x14ac:dyDescent="0.2"/>
    <row r="481" s="1" customFormat="1" ht="20" customHeight="1" x14ac:dyDescent="0.2"/>
    <row r="482" s="1" customFormat="1" ht="20" customHeight="1" x14ac:dyDescent="0.2"/>
    <row r="483" s="1" customFormat="1" ht="20" customHeight="1" x14ac:dyDescent="0.2"/>
    <row r="484" s="1" customFormat="1" ht="20" customHeight="1" x14ac:dyDescent="0.2"/>
    <row r="485" s="1" customFormat="1" ht="20" customHeight="1" x14ac:dyDescent="0.2"/>
    <row r="486" s="1" customFormat="1" ht="20" customHeight="1" x14ac:dyDescent="0.2"/>
    <row r="487" s="1" customFormat="1" ht="20" customHeight="1" x14ac:dyDescent="0.2"/>
    <row r="488" s="1" customFormat="1" ht="20" customHeight="1" x14ac:dyDescent="0.2"/>
    <row r="489" s="1" customFormat="1" ht="20" customHeight="1" x14ac:dyDescent="0.2"/>
    <row r="490" s="1" customFormat="1" ht="20" customHeight="1" x14ac:dyDescent="0.2"/>
    <row r="491" s="1" customFormat="1" ht="20" customHeight="1" x14ac:dyDescent="0.2"/>
    <row r="492" s="1" customFormat="1" ht="20" customHeight="1" x14ac:dyDescent="0.2"/>
    <row r="493" s="1" customFormat="1" ht="20" customHeight="1" x14ac:dyDescent="0.2"/>
    <row r="494" s="1" customFormat="1" ht="20" customHeight="1" x14ac:dyDescent="0.2"/>
    <row r="495" s="1" customFormat="1" ht="20" customHeight="1" x14ac:dyDescent="0.2"/>
    <row r="496" s="1" customFormat="1" ht="20" customHeight="1" x14ac:dyDescent="0.2"/>
    <row r="497" s="1" customFormat="1" ht="20" customHeight="1" x14ac:dyDescent="0.2"/>
    <row r="498" s="1" customFormat="1" ht="20" customHeight="1" x14ac:dyDescent="0.2"/>
    <row r="499" s="1" customFormat="1" ht="20" customHeight="1" x14ac:dyDescent="0.2"/>
    <row r="500" s="1" customFormat="1" ht="20" customHeight="1" x14ac:dyDescent="0.2"/>
    <row r="501" s="1" customFormat="1" ht="20" customHeight="1" x14ac:dyDescent="0.2"/>
    <row r="502" s="1" customFormat="1" ht="20" customHeight="1" x14ac:dyDescent="0.2"/>
    <row r="503" s="1" customFormat="1" ht="20" customHeight="1" x14ac:dyDescent="0.2"/>
    <row r="504" ht="20" customHeight="1" x14ac:dyDescent="0.2"/>
    <row r="505" ht="20" customHeight="1" x14ac:dyDescent="0.2"/>
    <row r="506" ht="20" customHeight="1" x14ac:dyDescent="0.2"/>
    <row r="507" ht="20" customHeight="1" x14ac:dyDescent="0.2"/>
    <row r="508" ht="20" customHeight="1" x14ac:dyDescent="0.2"/>
    <row r="509" ht="20" customHeight="1" x14ac:dyDescent="0.2"/>
  </sheetData>
  <autoFilter ref="A6:D6" xr:uid="{00000000-0009-0000-0000-000004000000}"/>
  <conditionalFormatting sqref="C36">
    <cfRule type="cellIs" dxfId="5" priority="1" operator="lessThan">
      <formula>1</formula>
    </cfRule>
    <cfRule type="cellIs" dxfId="4" priority="2" operator="greaterThan">
      <formula>1</formula>
    </cfRule>
  </conditionalFormatting>
  <dataValidations count="1">
    <dataValidation type="list" allowBlank="1" showInputMessage="1" showErrorMessage="1" sqref="D7:D35" xr:uid="{00000000-0002-0000-0400-000000000000}">
      <formula1>"Custo fixo, Custo variável"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B34"/>
  <sheetViews>
    <sheetView showGridLines="0" workbookViewId="0">
      <selection activeCell="B7" sqref="B7"/>
    </sheetView>
  </sheetViews>
  <sheetFormatPr baseColWidth="10" defaultColWidth="8.83203125" defaultRowHeight="15" x14ac:dyDescent="0.2"/>
  <cols>
    <col min="1" max="1" width="34.5" customWidth="1"/>
    <col min="2" max="2" width="46.6640625" customWidth="1"/>
  </cols>
  <sheetData>
    <row r="1" spans="1:2" ht="67.25" customHeight="1" x14ac:dyDescent="0.2">
      <c r="A1" s="12"/>
      <c r="B1" s="12"/>
    </row>
    <row r="2" spans="1:2" x14ac:dyDescent="0.2">
      <c r="A2" s="12"/>
      <c r="B2" s="12"/>
    </row>
    <row r="4" spans="1:2" ht="31.5" customHeight="1" x14ac:dyDescent="0.2">
      <c r="A4" s="129" t="s">
        <v>151</v>
      </c>
      <c r="B4" s="129"/>
    </row>
    <row r="5" spans="1:2" ht="16" thickBot="1" x14ac:dyDescent="0.25"/>
    <row r="6" spans="1:2" ht="27" customHeight="1" thickBot="1" x14ac:dyDescent="0.25">
      <c r="A6" s="20" t="s">
        <v>14</v>
      </c>
      <c r="B6" s="20" t="s">
        <v>24</v>
      </c>
    </row>
    <row r="7" spans="1:2" ht="29" customHeight="1" thickBot="1" x14ac:dyDescent="0.25">
      <c r="A7" s="37">
        <f>'Suas receitas'!B12</f>
        <v>5000</v>
      </c>
      <c r="B7" s="11">
        <v>5500</v>
      </c>
    </row>
    <row r="8" spans="1:2" ht="20" customHeight="1" x14ac:dyDescent="0.2">
      <c r="A8" s="1"/>
      <c r="B8" s="1"/>
    </row>
    <row r="9" spans="1:2" ht="29.5" customHeight="1" x14ac:dyDescent="0.2">
      <c r="A9" s="3" t="s">
        <v>54</v>
      </c>
      <c r="B9" s="1"/>
    </row>
    <row r="10" spans="1:2" ht="35" customHeight="1" x14ac:dyDescent="0.2">
      <c r="A10" s="39" t="str">
        <f>IF(A7=B7,"Grupo trocador de cebola",IF(A7&gt;B7,"Grupo poupador","Grupo deficitário"))</f>
        <v>Grupo deficitário</v>
      </c>
      <c r="B10" s="1"/>
    </row>
    <row r="11" spans="1:2" ht="20" customHeight="1" x14ac:dyDescent="0.2">
      <c r="A11" s="1"/>
      <c r="B11" s="1"/>
    </row>
    <row r="12" spans="1:2" ht="20" customHeight="1" x14ac:dyDescent="0.2">
      <c r="A12" s="1"/>
      <c r="B12" s="1"/>
    </row>
    <row r="13" spans="1:2" ht="20" customHeight="1" x14ac:dyDescent="0.2">
      <c r="A13" s="1"/>
      <c r="B13" s="1"/>
    </row>
    <row r="14" spans="1:2" ht="20" customHeight="1" x14ac:dyDescent="0.2">
      <c r="A14" s="1"/>
      <c r="B14" s="1"/>
    </row>
    <row r="15" spans="1:2" ht="20" customHeight="1" x14ac:dyDescent="0.2">
      <c r="A15" s="1"/>
      <c r="B15" s="1"/>
    </row>
    <row r="16" spans="1:2" ht="20" customHeight="1" x14ac:dyDescent="0.2">
      <c r="A16" s="1"/>
      <c r="B16" s="1"/>
    </row>
    <row r="17" spans="1:2" ht="20" customHeight="1" x14ac:dyDescent="0.2">
      <c r="A17" s="1"/>
      <c r="B17" s="1"/>
    </row>
    <row r="18" spans="1:2" ht="20" customHeight="1" x14ac:dyDescent="0.2">
      <c r="A18" s="1"/>
      <c r="B18" s="1"/>
    </row>
    <row r="19" spans="1:2" ht="20" customHeight="1" x14ac:dyDescent="0.2">
      <c r="A19" s="1"/>
      <c r="B19" s="1"/>
    </row>
    <row r="20" spans="1:2" ht="20" customHeight="1" x14ac:dyDescent="0.2">
      <c r="A20" s="1"/>
      <c r="B20" s="1"/>
    </row>
    <row r="21" spans="1:2" ht="20" customHeight="1" x14ac:dyDescent="0.2">
      <c r="A21" s="1"/>
      <c r="B21" s="1"/>
    </row>
    <row r="22" spans="1:2" ht="20" customHeight="1" x14ac:dyDescent="0.2">
      <c r="A22" s="1"/>
      <c r="B22" s="1"/>
    </row>
    <row r="23" spans="1:2" ht="20" customHeight="1" x14ac:dyDescent="0.2">
      <c r="A23" s="1"/>
      <c r="B23" s="1"/>
    </row>
    <row r="24" spans="1:2" ht="20" customHeight="1" x14ac:dyDescent="0.2">
      <c r="A24" s="1"/>
      <c r="B24" s="1"/>
    </row>
    <row r="25" spans="1:2" ht="20" customHeight="1" x14ac:dyDescent="0.2">
      <c r="A25" s="1"/>
      <c r="B25" s="1"/>
    </row>
    <row r="26" spans="1:2" ht="20" customHeight="1" x14ac:dyDescent="0.2">
      <c r="A26" s="1"/>
      <c r="B26" s="1"/>
    </row>
    <row r="27" spans="1:2" ht="20" customHeight="1" x14ac:dyDescent="0.2">
      <c r="A27" s="1"/>
      <c r="B27" s="1"/>
    </row>
    <row r="28" spans="1:2" ht="20" customHeight="1" x14ac:dyDescent="0.2">
      <c r="A28" s="1"/>
      <c r="B28" s="1"/>
    </row>
    <row r="29" spans="1:2" ht="20" customHeight="1" x14ac:dyDescent="0.2">
      <c r="A29" s="1"/>
      <c r="B29" s="1"/>
    </row>
    <row r="30" spans="1:2" ht="20" customHeight="1" x14ac:dyDescent="0.2">
      <c r="A30" s="1"/>
      <c r="B30" s="1"/>
    </row>
    <row r="31" spans="1:2" ht="20" customHeight="1" x14ac:dyDescent="0.2">
      <c r="A31" s="1"/>
      <c r="B31" s="1"/>
    </row>
    <row r="32" spans="1:2" ht="20" customHeight="1" x14ac:dyDescent="0.2">
      <c r="A32" s="1"/>
      <c r="B32" s="1"/>
    </row>
    <row r="33" spans="1:2" ht="20" customHeight="1" x14ac:dyDescent="0.2">
      <c r="A33" s="1"/>
      <c r="B33" s="1"/>
    </row>
    <row r="34" spans="1:2" ht="20" customHeight="1" x14ac:dyDescent="0.2">
      <c r="A34" s="1"/>
      <c r="B34" s="1"/>
    </row>
  </sheetData>
  <mergeCells count="1">
    <mergeCell ref="A4:B4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E508"/>
  <sheetViews>
    <sheetView showGridLines="0" workbookViewId="0">
      <selection activeCell="C8" sqref="C8"/>
    </sheetView>
  </sheetViews>
  <sheetFormatPr baseColWidth="10" defaultColWidth="8.83203125" defaultRowHeight="15" x14ac:dyDescent="0.2"/>
  <cols>
    <col min="1" max="1" width="43.33203125" customWidth="1"/>
    <col min="2" max="2" width="27.5" customWidth="1"/>
    <col min="3" max="3" width="25.5" customWidth="1"/>
    <col min="5" max="5" width="14.33203125" bestFit="1" customWidth="1"/>
  </cols>
  <sheetData>
    <row r="1" spans="1:5" ht="65.5" customHeight="1" x14ac:dyDescent="0.2">
      <c r="A1" s="12"/>
      <c r="B1" s="12"/>
      <c r="C1" s="12"/>
    </row>
    <row r="2" spans="1:5" x14ac:dyDescent="0.2">
      <c r="A2" s="12"/>
      <c r="B2" s="12"/>
      <c r="C2" s="12"/>
    </row>
    <row r="3" spans="1:5" x14ac:dyDescent="0.2">
      <c r="A3" s="12"/>
      <c r="B3" s="12"/>
      <c r="C3" s="12"/>
    </row>
    <row r="5" spans="1:5" ht="16" thickBot="1" x14ac:dyDescent="0.25"/>
    <row r="6" spans="1:5" s="9" customFormat="1" ht="44.5" customHeight="1" thickBot="1" x14ac:dyDescent="0.25">
      <c r="A6" s="16" t="s">
        <v>24</v>
      </c>
      <c r="B6" s="17" t="s">
        <v>15</v>
      </c>
      <c r="C6" s="17" t="s">
        <v>60</v>
      </c>
    </row>
    <row r="7" spans="1:5" s="1" customFormat="1" ht="20" customHeight="1" x14ac:dyDescent="0.2">
      <c r="A7" s="27" t="s">
        <v>27</v>
      </c>
      <c r="B7" s="28">
        <v>800</v>
      </c>
      <c r="C7" s="28" t="s">
        <v>57</v>
      </c>
      <c r="E7" s="10"/>
    </row>
    <row r="8" spans="1:5" s="1" customFormat="1" ht="20" customHeight="1" x14ac:dyDescent="0.2">
      <c r="A8" s="29" t="s">
        <v>28</v>
      </c>
      <c r="B8" s="30">
        <v>200</v>
      </c>
      <c r="C8" s="40" t="s">
        <v>57</v>
      </c>
      <c r="E8" s="10"/>
    </row>
    <row r="9" spans="1:5" s="1" customFormat="1" ht="20" customHeight="1" x14ac:dyDescent="0.2">
      <c r="A9" s="29" t="s">
        <v>29</v>
      </c>
      <c r="B9" s="30">
        <v>0</v>
      </c>
      <c r="C9" s="30"/>
      <c r="E9" s="10"/>
    </row>
    <row r="10" spans="1:5" s="1" customFormat="1" ht="20" customHeight="1" x14ac:dyDescent="0.2">
      <c r="A10" s="29" t="s">
        <v>30</v>
      </c>
      <c r="B10" s="30">
        <v>100</v>
      </c>
      <c r="C10" s="30" t="s">
        <v>58</v>
      </c>
      <c r="E10" s="10"/>
    </row>
    <row r="11" spans="1:5" s="1" customFormat="1" ht="20" customHeight="1" x14ac:dyDescent="0.2">
      <c r="A11" s="29" t="s">
        <v>31</v>
      </c>
      <c r="B11" s="30">
        <v>0</v>
      </c>
      <c r="C11" s="30"/>
      <c r="E11" s="10"/>
    </row>
    <row r="12" spans="1:5" s="1" customFormat="1" ht="20" customHeight="1" x14ac:dyDescent="0.2">
      <c r="A12" s="29" t="s">
        <v>32</v>
      </c>
      <c r="B12" s="30">
        <v>0</v>
      </c>
      <c r="C12" s="30"/>
      <c r="E12" s="10"/>
    </row>
    <row r="13" spans="1:5" s="1" customFormat="1" ht="20" customHeight="1" x14ac:dyDescent="0.2">
      <c r="A13" s="29" t="s">
        <v>33</v>
      </c>
      <c r="B13" s="30">
        <v>0</v>
      </c>
      <c r="C13" s="30"/>
      <c r="E13" s="10"/>
    </row>
    <row r="14" spans="1:5" s="1" customFormat="1" ht="20" customHeight="1" x14ac:dyDescent="0.2">
      <c r="A14" s="29" t="s">
        <v>34</v>
      </c>
      <c r="B14" s="30">
        <v>0</v>
      </c>
      <c r="C14" s="30"/>
      <c r="E14" s="10"/>
    </row>
    <row r="15" spans="1:5" s="1" customFormat="1" ht="20" customHeight="1" x14ac:dyDescent="0.2">
      <c r="A15" s="29" t="s">
        <v>35</v>
      </c>
      <c r="B15" s="30">
        <v>0</v>
      </c>
      <c r="C15" s="30"/>
      <c r="E15" s="10"/>
    </row>
    <row r="16" spans="1:5" s="1" customFormat="1" ht="20" customHeight="1" x14ac:dyDescent="0.2">
      <c r="A16" s="29" t="s">
        <v>36</v>
      </c>
      <c r="B16" s="30">
        <v>0</v>
      </c>
      <c r="C16" s="30"/>
      <c r="E16" s="10"/>
    </row>
    <row r="17" spans="1:5" s="1" customFormat="1" ht="20" customHeight="1" x14ac:dyDescent="0.2">
      <c r="A17" s="29" t="s">
        <v>37</v>
      </c>
      <c r="B17" s="30">
        <v>0</v>
      </c>
      <c r="C17" s="30"/>
      <c r="E17" s="10"/>
    </row>
    <row r="18" spans="1:5" s="1" customFormat="1" ht="20" customHeight="1" x14ac:dyDescent="0.2">
      <c r="A18" s="29" t="s">
        <v>55</v>
      </c>
      <c r="B18" s="30">
        <v>500</v>
      </c>
      <c r="C18" s="30" t="s">
        <v>58</v>
      </c>
      <c r="E18" s="10"/>
    </row>
    <row r="19" spans="1:5" s="1" customFormat="1" ht="20" customHeight="1" x14ac:dyDescent="0.2">
      <c r="A19" s="29" t="s">
        <v>38</v>
      </c>
      <c r="B19" s="30">
        <v>0</v>
      </c>
      <c r="C19" s="30"/>
      <c r="E19" s="10"/>
    </row>
    <row r="20" spans="1:5" s="1" customFormat="1" ht="20" customHeight="1" x14ac:dyDescent="0.2">
      <c r="A20" s="29" t="s">
        <v>39</v>
      </c>
      <c r="B20" s="30">
        <v>0</v>
      </c>
      <c r="C20" s="30"/>
      <c r="E20" s="10"/>
    </row>
    <row r="21" spans="1:5" s="1" customFormat="1" ht="20" customHeight="1" x14ac:dyDescent="0.2">
      <c r="A21" s="29" t="s">
        <v>40</v>
      </c>
      <c r="B21" s="30">
        <v>0</v>
      </c>
      <c r="C21" s="30"/>
      <c r="E21" s="10"/>
    </row>
    <row r="22" spans="1:5" s="1" customFormat="1" ht="20" customHeight="1" x14ac:dyDescent="0.2">
      <c r="A22" s="29" t="s">
        <v>41</v>
      </c>
      <c r="B22" s="30">
        <v>0</v>
      </c>
      <c r="C22" s="30"/>
      <c r="E22" s="10"/>
    </row>
    <row r="23" spans="1:5" s="1" customFormat="1" ht="20" customHeight="1" x14ac:dyDescent="0.2">
      <c r="A23" s="29" t="s">
        <v>42</v>
      </c>
      <c r="B23" s="30">
        <v>100</v>
      </c>
      <c r="C23" s="30" t="s">
        <v>59</v>
      </c>
      <c r="E23" s="10"/>
    </row>
    <row r="24" spans="1:5" s="1" customFormat="1" ht="20" customHeight="1" x14ac:dyDescent="0.2">
      <c r="A24" s="29" t="s">
        <v>43</v>
      </c>
      <c r="B24" s="30">
        <v>0</v>
      </c>
      <c r="C24" s="30"/>
      <c r="E24" s="10"/>
    </row>
    <row r="25" spans="1:5" s="1" customFormat="1" ht="20" customHeight="1" x14ac:dyDescent="0.2">
      <c r="A25" s="29" t="s">
        <v>44</v>
      </c>
      <c r="B25" s="30">
        <v>0</v>
      </c>
      <c r="C25" s="30"/>
      <c r="E25" s="10"/>
    </row>
    <row r="26" spans="1:5" s="1" customFormat="1" ht="20" customHeight="1" x14ac:dyDescent="0.2">
      <c r="A26" s="29" t="s">
        <v>153</v>
      </c>
      <c r="B26" s="30">
        <v>0</v>
      </c>
      <c r="C26" s="30"/>
      <c r="E26" s="10"/>
    </row>
    <row r="27" spans="1:5" s="1" customFormat="1" ht="20" customHeight="1" x14ac:dyDescent="0.2">
      <c r="A27" s="29" t="s">
        <v>45</v>
      </c>
      <c r="B27" s="30">
        <v>55.9</v>
      </c>
      <c r="C27" s="30"/>
      <c r="E27" s="10"/>
    </row>
    <row r="28" spans="1:5" s="1" customFormat="1" ht="20" customHeight="1" x14ac:dyDescent="0.2">
      <c r="A28" s="29" t="s">
        <v>46</v>
      </c>
      <c r="B28" s="30">
        <v>0</v>
      </c>
      <c r="C28" s="30"/>
      <c r="E28" s="10"/>
    </row>
    <row r="29" spans="1:5" s="1" customFormat="1" ht="20" customHeight="1" x14ac:dyDescent="0.2">
      <c r="A29" s="29" t="s">
        <v>47</v>
      </c>
      <c r="B29" s="30">
        <v>9.9</v>
      </c>
      <c r="C29" s="30"/>
      <c r="E29" s="10"/>
    </row>
    <row r="30" spans="1:5" s="1" customFormat="1" ht="20" customHeight="1" x14ac:dyDescent="0.2">
      <c r="A30" s="29" t="s">
        <v>56</v>
      </c>
      <c r="B30" s="30">
        <v>10</v>
      </c>
      <c r="C30" s="30" t="s">
        <v>59</v>
      </c>
      <c r="E30" s="10"/>
    </row>
    <row r="31" spans="1:5" s="1" customFormat="1" ht="20" customHeight="1" x14ac:dyDescent="0.2">
      <c r="A31" s="29" t="s">
        <v>48</v>
      </c>
      <c r="B31" s="30">
        <v>0</v>
      </c>
      <c r="C31" s="30"/>
      <c r="E31" s="10"/>
    </row>
    <row r="32" spans="1:5" s="1" customFormat="1" ht="20" customHeight="1" x14ac:dyDescent="0.2">
      <c r="A32" s="29" t="s">
        <v>49</v>
      </c>
      <c r="B32" s="30">
        <v>0</v>
      </c>
      <c r="C32" s="30"/>
      <c r="E32" s="10"/>
    </row>
    <row r="33" spans="1:5" s="1" customFormat="1" ht="20" customHeight="1" x14ac:dyDescent="0.2">
      <c r="A33" s="110" t="s">
        <v>50</v>
      </c>
      <c r="B33" s="111">
        <v>0</v>
      </c>
      <c r="C33" s="111"/>
      <c r="E33" s="10"/>
    </row>
    <row r="34" spans="1:5" s="1" customFormat="1" ht="20" customHeight="1" thickBot="1" x14ac:dyDescent="0.25">
      <c r="A34" s="31" t="s">
        <v>148</v>
      </c>
      <c r="B34" s="32">
        <v>0</v>
      </c>
      <c r="C34" s="32"/>
      <c r="E34" s="10"/>
    </row>
    <row r="35" spans="1:5" s="1" customFormat="1" ht="20" customHeight="1" thickBot="1" x14ac:dyDescent="0.25">
      <c r="A35" s="23" t="s">
        <v>51</v>
      </c>
      <c r="B35" s="15">
        <f>SUM(B7:B34)</f>
        <v>1775.8000000000002</v>
      </c>
      <c r="C35" s="14"/>
      <c r="E35" s="10"/>
    </row>
    <row r="36" spans="1:5" s="1" customFormat="1" ht="20" customHeight="1" x14ac:dyDescent="0.2"/>
    <row r="37" spans="1:5" s="1" customFormat="1" ht="20" customHeight="1" thickBot="1" x14ac:dyDescent="0.25"/>
    <row r="38" spans="1:5" s="1" customFormat="1" ht="30" customHeight="1" thickBot="1" x14ac:dyDescent="0.25">
      <c r="A38" s="16" t="s">
        <v>60</v>
      </c>
      <c r="B38" s="17" t="s">
        <v>142</v>
      </c>
      <c r="C38" s="17" t="s">
        <v>143</v>
      </c>
    </row>
    <row r="39" spans="1:5" s="1" customFormat="1" ht="20" customHeight="1" x14ac:dyDescent="0.2">
      <c r="A39" s="1" t="s">
        <v>57</v>
      </c>
      <c r="B39" s="10">
        <f>SUMIFS(B7:B34,C7:C34,"Grupo 1")</f>
        <v>1000</v>
      </c>
      <c r="C39" s="109">
        <f>B39/B35</f>
        <v>0.56312647820700523</v>
      </c>
    </row>
    <row r="40" spans="1:5" s="1" customFormat="1" ht="20" customHeight="1" x14ac:dyDescent="0.2">
      <c r="A40" s="1" t="s">
        <v>58</v>
      </c>
      <c r="B40" s="10">
        <f>SUMIFS(B7:B34,C7:C34,"Grupo 2")</f>
        <v>600</v>
      </c>
      <c r="C40" s="109">
        <f>B40/B35</f>
        <v>0.33787588692420312</v>
      </c>
    </row>
    <row r="41" spans="1:5" s="1" customFormat="1" ht="20" customHeight="1" x14ac:dyDescent="0.2">
      <c r="A41" s="1" t="s">
        <v>59</v>
      </c>
      <c r="B41" s="10">
        <f>SUMIFS(B7:B34,C7:C34,"Grupo 3")</f>
        <v>110</v>
      </c>
      <c r="C41" s="109">
        <f>B41/B35</f>
        <v>6.1943912602770573E-2</v>
      </c>
    </row>
    <row r="42" spans="1:5" s="1" customFormat="1" ht="20" customHeight="1" x14ac:dyDescent="0.2"/>
    <row r="43" spans="1:5" s="1" customFormat="1" ht="20" customHeight="1" x14ac:dyDescent="0.2"/>
    <row r="44" spans="1:5" s="1" customFormat="1" ht="20" customHeight="1" x14ac:dyDescent="0.2"/>
    <row r="45" spans="1:5" s="1" customFormat="1" ht="20" customHeight="1" x14ac:dyDescent="0.2"/>
    <row r="46" spans="1:5" s="1" customFormat="1" ht="20" customHeight="1" x14ac:dyDescent="0.2"/>
    <row r="47" spans="1:5" s="1" customFormat="1" ht="20" customHeight="1" x14ac:dyDescent="0.2"/>
    <row r="48" spans="1:5" s="1" customFormat="1" ht="20" customHeight="1" x14ac:dyDescent="0.2"/>
    <row r="49" s="1" customFormat="1" ht="20" customHeight="1" x14ac:dyDescent="0.2"/>
    <row r="50" s="1" customFormat="1" ht="20" customHeight="1" x14ac:dyDescent="0.2"/>
    <row r="51" s="1" customFormat="1" ht="20" customHeight="1" x14ac:dyDescent="0.2"/>
    <row r="52" s="1" customFormat="1" ht="20" customHeight="1" x14ac:dyDescent="0.2"/>
    <row r="53" s="1" customFormat="1" ht="20" customHeight="1" x14ac:dyDescent="0.2"/>
    <row r="54" s="1" customFormat="1" ht="20" customHeight="1" x14ac:dyDescent="0.2"/>
    <row r="55" s="1" customFormat="1" ht="20" customHeight="1" x14ac:dyDescent="0.2"/>
    <row r="56" s="1" customFormat="1" ht="20" customHeight="1" x14ac:dyDescent="0.2"/>
    <row r="57" s="1" customFormat="1" ht="20" customHeight="1" x14ac:dyDescent="0.2"/>
    <row r="58" s="1" customFormat="1" ht="20" customHeight="1" x14ac:dyDescent="0.2"/>
    <row r="59" s="1" customFormat="1" ht="20" customHeight="1" x14ac:dyDescent="0.2"/>
    <row r="60" s="1" customFormat="1" ht="20" customHeight="1" x14ac:dyDescent="0.2"/>
    <row r="61" s="1" customFormat="1" ht="20" customHeight="1" x14ac:dyDescent="0.2"/>
    <row r="62" s="1" customFormat="1" ht="20" customHeight="1" x14ac:dyDescent="0.2"/>
    <row r="63" s="1" customFormat="1" ht="20" customHeight="1" x14ac:dyDescent="0.2"/>
    <row r="64" s="1" customFormat="1" ht="20" customHeight="1" x14ac:dyDescent="0.2"/>
    <row r="65" s="1" customFormat="1" ht="20" customHeight="1" x14ac:dyDescent="0.2"/>
    <row r="66" s="1" customFormat="1" ht="20" customHeight="1" x14ac:dyDescent="0.2"/>
    <row r="67" s="1" customFormat="1" ht="20" customHeight="1" x14ac:dyDescent="0.2"/>
    <row r="68" s="1" customFormat="1" ht="20" customHeight="1" x14ac:dyDescent="0.2"/>
    <row r="69" s="1" customFormat="1" ht="20" customHeight="1" x14ac:dyDescent="0.2"/>
    <row r="70" s="1" customFormat="1" ht="20" customHeight="1" x14ac:dyDescent="0.2"/>
    <row r="71" s="1" customFormat="1" ht="20" customHeight="1" x14ac:dyDescent="0.2"/>
    <row r="72" s="1" customFormat="1" ht="20" customHeight="1" x14ac:dyDescent="0.2"/>
    <row r="73" s="1" customFormat="1" ht="20" customHeight="1" x14ac:dyDescent="0.2"/>
    <row r="74" s="1" customFormat="1" ht="20" customHeight="1" x14ac:dyDescent="0.2"/>
    <row r="75" s="1" customFormat="1" ht="20" customHeight="1" x14ac:dyDescent="0.2"/>
    <row r="76" s="1" customFormat="1" ht="20" customHeight="1" x14ac:dyDescent="0.2"/>
    <row r="77" s="1" customFormat="1" ht="20" customHeight="1" x14ac:dyDescent="0.2"/>
    <row r="78" s="1" customFormat="1" ht="20" customHeight="1" x14ac:dyDescent="0.2"/>
    <row r="79" s="1" customFormat="1" ht="20" customHeight="1" x14ac:dyDescent="0.2"/>
    <row r="80" s="1" customFormat="1" ht="20" customHeight="1" x14ac:dyDescent="0.2"/>
    <row r="81" s="1" customFormat="1" ht="20" customHeight="1" x14ac:dyDescent="0.2"/>
    <row r="82" s="1" customFormat="1" ht="20" customHeight="1" x14ac:dyDescent="0.2"/>
    <row r="83" s="1" customFormat="1" ht="20" customHeight="1" x14ac:dyDescent="0.2"/>
    <row r="84" s="1" customFormat="1" ht="20" customHeight="1" x14ac:dyDescent="0.2"/>
    <row r="85" s="1" customFormat="1" ht="20" customHeight="1" x14ac:dyDescent="0.2"/>
    <row r="86" s="1" customFormat="1" ht="20" customHeight="1" x14ac:dyDescent="0.2"/>
    <row r="87" s="1" customFormat="1" ht="20" customHeight="1" x14ac:dyDescent="0.2"/>
    <row r="88" s="1" customFormat="1" ht="20" customHeight="1" x14ac:dyDescent="0.2"/>
    <row r="89" s="1" customFormat="1" ht="20" customHeight="1" x14ac:dyDescent="0.2"/>
    <row r="90" s="1" customFormat="1" ht="20" customHeight="1" x14ac:dyDescent="0.2"/>
    <row r="91" s="1" customFormat="1" ht="20" customHeight="1" x14ac:dyDescent="0.2"/>
    <row r="92" s="1" customFormat="1" ht="20" customHeight="1" x14ac:dyDescent="0.2"/>
    <row r="93" s="1" customFormat="1" ht="20" customHeight="1" x14ac:dyDescent="0.2"/>
    <row r="94" s="1" customFormat="1" ht="20" customHeight="1" x14ac:dyDescent="0.2"/>
    <row r="95" s="1" customFormat="1" ht="20" customHeight="1" x14ac:dyDescent="0.2"/>
    <row r="96" s="1" customFormat="1" ht="20" customHeight="1" x14ac:dyDescent="0.2"/>
    <row r="97" s="1" customFormat="1" ht="20" customHeight="1" x14ac:dyDescent="0.2"/>
    <row r="98" s="1" customFormat="1" ht="20" customHeight="1" x14ac:dyDescent="0.2"/>
    <row r="99" s="1" customFormat="1" ht="20" customHeight="1" x14ac:dyDescent="0.2"/>
    <row r="100" s="1" customFormat="1" ht="20" customHeight="1" x14ac:dyDescent="0.2"/>
    <row r="101" s="1" customFormat="1" ht="20" customHeight="1" x14ac:dyDescent="0.2"/>
    <row r="102" s="1" customFormat="1" ht="20" customHeight="1" x14ac:dyDescent="0.2"/>
    <row r="103" s="1" customFormat="1" ht="20" customHeight="1" x14ac:dyDescent="0.2"/>
    <row r="104" s="1" customFormat="1" ht="20" customHeight="1" x14ac:dyDescent="0.2"/>
    <row r="105" s="1" customFormat="1" ht="20" customHeight="1" x14ac:dyDescent="0.2"/>
    <row r="106" s="1" customFormat="1" ht="20" customHeight="1" x14ac:dyDescent="0.2"/>
    <row r="107" s="1" customFormat="1" ht="20" customHeight="1" x14ac:dyDescent="0.2"/>
    <row r="108" s="1" customFormat="1" ht="20" customHeight="1" x14ac:dyDescent="0.2"/>
    <row r="109" s="1" customFormat="1" ht="20" customHeight="1" x14ac:dyDescent="0.2"/>
    <row r="110" s="1" customFormat="1" ht="20" customHeight="1" x14ac:dyDescent="0.2"/>
    <row r="111" s="1" customFormat="1" ht="20" customHeight="1" x14ac:dyDescent="0.2"/>
    <row r="112" s="1" customFormat="1" ht="20" customHeight="1" x14ac:dyDescent="0.2"/>
    <row r="113" s="1" customFormat="1" ht="20" customHeight="1" x14ac:dyDescent="0.2"/>
    <row r="114" s="1" customFormat="1" ht="20" customHeight="1" x14ac:dyDescent="0.2"/>
    <row r="115" s="1" customFormat="1" ht="20" customHeight="1" x14ac:dyDescent="0.2"/>
    <row r="116" s="1" customFormat="1" ht="20" customHeight="1" x14ac:dyDescent="0.2"/>
    <row r="117" s="1" customFormat="1" ht="20" customHeight="1" x14ac:dyDescent="0.2"/>
    <row r="118" s="1" customFormat="1" ht="20" customHeight="1" x14ac:dyDescent="0.2"/>
    <row r="119" s="1" customFormat="1" ht="20" customHeight="1" x14ac:dyDescent="0.2"/>
    <row r="120" s="1" customFormat="1" ht="20" customHeight="1" x14ac:dyDescent="0.2"/>
    <row r="121" s="1" customFormat="1" ht="20" customHeight="1" x14ac:dyDescent="0.2"/>
    <row r="122" s="1" customFormat="1" ht="20" customHeight="1" x14ac:dyDescent="0.2"/>
    <row r="123" s="1" customFormat="1" ht="20" customHeight="1" x14ac:dyDescent="0.2"/>
    <row r="124" s="1" customFormat="1" ht="20" customHeight="1" x14ac:dyDescent="0.2"/>
    <row r="125" s="1" customFormat="1" ht="20" customHeight="1" x14ac:dyDescent="0.2"/>
    <row r="126" s="1" customFormat="1" ht="20" customHeight="1" x14ac:dyDescent="0.2"/>
    <row r="127" s="1" customFormat="1" ht="20" customHeight="1" x14ac:dyDescent="0.2"/>
    <row r="128" s="1" customFormat="1" ht="20" customHeight="1" x14ac:dyDescent="0.2"/>
    <row r="129" s="1" customFormat="1" ht="20" customHeight="1" x14ac:dyDescent="0.2"/>
    <row r="130" s="1" customFormat="1" ht="20" customHeight="1" x14ac:dyDescent="0.2"/>
    <row r="131" s="1" customFormat="1" ht="20" customHeight="1" x14ac:dyDescent="0.2"/>
    <row r="132" s="1" customFormat="1" ht="20" customHeight="1" x14ac:dyDescent="0.2"/>
    <row r="133" s="1" customFormat="1" ht="20" customHeight="1" x14ac:dyDescent="0.2"/>
    <row r="134" s="1" customFormat="1" ht="20" customHeight="1" x14ac:dyDescent="0.2"/>
    <row r="135" s="1" customFormat="1" ht="20" customHeight="1" x14ac:dyDescent="0.2"/>
    <row r="136" s="1" customFormat="1" ht="20" customHeight="1" x14ac:dyDescent="0.2"/>
    <row r="137" s="1" customFormat="1" ht="20" customHeight="1" x14ac:dyDescent="0.2"/>
    <row r="138" s="1" customFormat="1" ht="20" customHeight="1" x14ac:dyDescent="0.2"/>
    <row r="139" s="1" customFormat="1" ht="20" customHeight="1" x14ac:dyDescent="0.2"/>
    <row r="140" s="1" customFormat="1" ht="20" customHeight="1" x14ac:dyDescent="0.2"/>
    <row r="141" s="1" customFormat="1" ht="20" customHeight="1" x14ac:dyDescent="0.2"/>
    <row r="142" s="1" customFormat="1" ht="20" customHeight="1" x14ac:dyDescent="0.2"/>
    <row r="143" s="1" customFormat="1" ht="20" customHeight="1" x14ac:dyDescent="0.2"/>
    <row r="144" s="1" customFormat="1" ht="20" customHeight="1" x14ac:dyDescent="0.2"/>
    <row r="145" s="1" customFormat="1" ht="20" customHeight="1" x14ac:dyDescent="0.2"/>
    <row r="146" s="1" customFormat="1" ht="20" customHeight="1" x14ac:dyDescent="0.2"/>
    <row r="147" s="1" customFormat="1" ht="20" customHeight="1" x14ac:dyDescent="0.2"/>
    <row r="148" s="1" customFormat="1" ht="20" customHeight="1" x14ac:dyDescent="0.2"/>
    <row r="149" s="1" customFormat="1" ht="20" customHeight="1" x14ac:dyDescent="0.2"/>
    <row r="150" s="1" customFormat="1" ht="20" customHeight="1" x14ac:dyDescent="0.2"/>
    <row r="151" s="1" customFormat="1" ht="20" customHeight="1" x14ac:dyDescent="0.2"/>
    <row r="152" s="1" customFormat="1" ht="20" customHeight="1" x14ac:dyDescent="0.2"/>
    <row r="153" s="1" customFormat="1" ht="20" customHeight="1" x14ac:dyDescent="0.2"/>
    <row r="154" s="1" customFormat="1" ht="20" customHeight="1" x14ac:dyDescent="0.2"/>
    <row r="155" s="1" customFormat="1" ht="20" customHeight="1" x14ac:dyDescent="0.2"/>
    <row r="156" s="1" customFormat="1" ht="20" customHeight="1" x14ac:dyDescent="0.2"/>
    <row r="157" s="1" customFormat="1" ht="20" customHeight="1" x14ac:dyDescent="0.2"/>
    <row r="158" s="1" customFormat="1" ht="20" customHeight="1" x14ac:dyDescent="0.2"/>
    <row r="159" s="1" customFormat="1" ht="20" customHeight="1" x14ac:dyDescent="0.2"/>
    <row r="160" s="1" customFormat="1" ht="20" customHeight="1" x14ac:dyDescent="0.2"/>
    <row r="161" s="1" customFormat="1" ht="20" customHeight="1" x14ac:dyDescent="0.2"/>
    <row r="162" s="1" customFormat="1" ht="20" customHeight="1" x14ac:dyDescent="0.2"/>
    <row r="163" s="1" customFormat="1" ht="20" customHeight="1" x14ac:dyDescent="0.2"/>
    <row r="164" s="1" customFormat="1" ht="20" customHeight="1" x14ac:dyDescent="0.2"/>
    <row r="165" s="1" customFormat="1" ht="20" customHeight="1" x14ac:dyDescent="0.2"/>
    <row r="166" s="1" customFormat="1" ht="20" customHeight="1" x14ac:dyDescent="0.2"/>
    <row r="167" s="1" customFormat="1" ht="20" customHeight="1" x14ac:dyDescent="0.2"/>
    <row r="168" s="1" customFormat="1" ht="20" customHeight="1" x14ac:dyDescent="0.2"/>
    <row r="169" s="1" customFormat="1" ht="20" customHeight="1" x14ac:dyDescent="0.2"/>
    <row r="170" s="1" customFormat="1" ht="20" customHeight="1" x14ac:dyDescent="0.2"/>
    <row r="171" s="1" customFormat="1" ht="20" customHeight="1" x14ac:dyDescent="0.2"/>
    <row r="172" s="1" customFormat="1" ht="20" customHeight="1" x14ac:dyDescent="0.2"/>
    <row r="173" s="1" customFormat="1" ht="20" customHeight="1" x14ac:dyDescent="0.2"/>
    <row r="174" s="1" customFormat="1" ht="20" customHeight="1" x14ac:dyDescent="0.2"/>
    <row r="175" s="1" customFormat="1" ht="20" customHeight="1" x14ac:dyDescent="0.2"/>
    <row r="176" s="1" customFormat="1" ht="20" customHeight="1" x14ac:dyDescent="0.2"/>
    <row r="177" s="1" customFormat="1" ht="20" customHeight="1" x14ac:dyDescent="0.2"/>
    <row r="178" s="1" customFormat="1" ht="20" customHeight="1" x14ac:dyDescent="0.2"/>
    <row r="179" s="1" customFormat="1" ht="20" customHeight="1" x14ac:dyDescent="0.2"/>
    <row r="180" s="1" customFormat="1" ht="20" customHeight="1" x14ac:dyDescent="0.2"/>
    <row r="181" s="1" customFormat="1" ht="20" customHeight="1" x14ac:dyDescent="0.2"/>
    <row r="182" s="1" customFormat="1" ht="20" customHeight="1" x14ac:dyDescent="0.2"/>
    <row r="183" s="1" customFormat="1" ht="20" customHeight="1" x14ac:dyDescent="0.2"/>
    <row r="184" s="1" customFormat="1" ht="20" customHeight="1" x14ac:dyDescent="0.2"/>
    <row r="185" s="1" customFormat="1" ht="20" customHeight="1" x14ac:dyDescent="0.2"/>
    <row r="186" s="1" customFormat="1" ht="20" customHeight="1" x14ac:dyDescent="0.2"/>
    <row r="187" s="1" customFormat="1" ht="20" customHeight="1" x14ac:dyDescent="0.2"/>
    <row r="188" s="1" customFormat="1" ht="20" customHeight="1" x14ac:dyDescent="0.2"/>
    <row r="189" s="1" customFormat="1" ht="20" customHeight="1" x14ac:dyDescent="0.2"/>
    <row r="190" s="1" customFormat="1" ht="20" customHeight="1" x14ac:dyDescent="0.2"/>
    <row r="191" s="1" customFormat="1" ht="20" customHeight="1" x14ac:dyDescent="0.2"/>
    <row r="192" s="1" customFormat="1" ht="20" customHeight="1" x14ac:dyDescent="0.2"/>
    <row r="193" s="1" customFormat="1" ht="20" customHeight="1" x14ac:dyDescent="0.2"/>
    <row r="194" s="1" customFormat="1" ht="20" customHeight="1" x14ac:dyDescent="0.2"/>
    <row r="195" s="1" customFormat="1" ht="20" customHeight="1" x14ac:dyDescent="0.2"/>
    <row r="196" s="1" customFormat="1" ht="20" customHeight="1" x14ac:dyDescent="0.2"/>
    <row r="197" s="1" customFormat="1" ht="20" customHeight="1" x14ac:dyDescent="0.2"/>
    <row r="198" s="1" customFormat="1" ht="20" customHeight="1" x14ac:dyDescent="0.2"/>
    <row r="199" s="1" customFormat="1" ht="20" customHeight="1" x14ac:dyDescent="0.2"/>
    <row r="200" s="1" customFormat="1" ht="20" customHeight="1" x14ac:dyDescent="0.2"/>
    <row r="201" s="1" customFormat="1" ht="20" customHeight="1" x14ac:dyDescent="0.2"/>
    <row r="202" s="1" customFormat="1" ht="20" customHeight="1" x14ac:dyDescent="0.2"/>
    <row r="203" s="1" customFormat="1" ht="20" customHeight="1" x14ac:dyDescent="0.2"/>
    <row r="204" s="1" customFormat="1" ht="20" customHeight="1" x14ac:dyDescent="0.2"/>
    <row r="205" s="1" customFormat="1" ht="20" customHeight="1" x14ac:dyDescent="0.2"/>
    <row r="206" s="1" customFormat="1" ht="20" customHeight="1" x14ac:dyDescent="0.2"/>
    <row r="207" s="1" customFormat="1" ht="20" customHeight="1" x14ac:dyDescent="0.2"/>
    <row r="208" s="1" customFormat="1" ht="20" customHeight="1" x14ac:dyDescent="0.2"/>
    <row r="209" s="1" customFormat="1" ht="20" customHeight="1" x14ac:dyDescent="0.2"/>
    <row r="210" s="1" customFormat="1" ht="20" customHeight="1" x14ac:dyDescent="0.2"/>
    <row r="211" s="1" customFormat="1" ht="20" customHeight="1" x14ac:dyDescent="0.2"/>
    <row r="212" s="1" customFormat="1" ht="20" customHeight="1" x14ac:dyDescent="0.2"/>
    <row r="213" s="1" customFormat="1" ht="20" customHeight="1" x14ac:dyDescent="0.2"/>
    <row r="214" s="1" customFormat="1" ht="20" customHeight="1" x14ac:dyDescent="0.2"/>
    <row r="215" s="1" customFormat="1" ht="20" customHeight="1" x14ac:dyDescent="0.2"/>
    <row r="216" s="1" customFormat="1" ht="20" customHeight="1" x14ac:dyDescent="0.2"/>
    <row r="217" s="1" customFormat="1" ht="20" customHeight="1" x14ac:dyDescent="0.2"/>
    <row r="218" s="1" customFormat="1" ht="20" customHeight="1" x14ac:dyDescent="0.2"/>
    <row r="219" s="1" customFormat="1" ht="20" customHeight="1" x14ac:dyDescent="0.2"/>
    <row r="220" s="1" customFormat="1" ht="20" customHeight="1" x14ac:dyDescent="0.2"/>
    <row r="221" s="1" customFormat="1" ht="20" customHeight="1" x14ac:dyDescent="0.2"/>
    <row r="222" s="1" customFormat="1" ht="20" customHeight="1" x14ac:dyDescent="0.2"/>
    <row r="223" s="1" customFormat="1" ht="20" customHeight="1" x14ac:dyDescent="0.2"/>
    <row r="224" s="1" customFormat="1" ht="20" customHeight="1" x14ac:dyDescent="0.2"/>
    <row r="225" s="1" customFormat="1" ht="20" customHeight="1" x14ac:dyDescent="0.2"/>
    <row r="226" s="1" customFormat="1" ht="20" customHeight="1" x14ac:dyDescent="0.2"/>
    <row r="227" s="1" customFormat="1" ht="20" customHeight="1" x14ac:dyDescent="0.2"/>
    <row r="228" s="1" customFormat="1" ht="20" customHeight="1" x14ac:dyDescent="0.2"/>
    <row r="229" s="1" customFormat="1" ht="20" customHeight="1" x14ac:dyDescent="0.2"/>
    <row r="230" s="1" customFormat="1" ht="20" customHeight="1" x14ac:dyDescent="0.2"/>
    <row r="231" s="1" customFormat="1" ht="20" customHeight="1" x14ac:dyDescent="0.2"/>
    <row r="232" s="1" customFormat="1" ht="20" customHeight="1" x14ac:dyDescent="0.2"/>
    <row r="233" s="1" customFormat="1" ht="20" customHeight="1" x14ac:dyDescent="0.2"/>
    <row r="234" s="1" customFormat="1" ht="20" customHeight="1" x14ac:dyDescent="0.2"/>
    <row r="235" s="1" customFormat="1" ht="20" customHeight="1" x14ac:dyDescent="0.2"/>
    <row r="236" s="1" customFormat="1" ht="20" customHeight="1" x14ac:dyDescent="0.2"/>
    <row r="237" s="1" customFormat="1" ht="20" customHeight="1" x14ac:dyDescent="0.2"/>
    <row r="238" s="1" customFormat="1" ht="20" customHeight="1" x14ac:dyDescent="0.2"/>
    <row r="239" s="1" customFormat="1" ht="20" customHeight="1" x14ac:dyDescent="0.2"/>
    <row r="240" s="1" customFormat="1" ht="20" customHeight="1" x14ac:dyDescent="0.2"/>
    <row r="241" s="1" customFormat="1" ht="20" customHeight="1" x14ac:dyDescent="0.2"/>
    <row r="242" s="1" customFormat="1" ht="20" customHeight="1" x14ac:dyDescent="0.2"/>
    <row r="243" s="1" customFormat="1" ht="20" customHeight="1" x14ac:dyDescent="0.2"/>
    <row r="244" s="1" customFormat="1" ht="20" customHeight="1" x14ac:dyDescent="0.2"/>
    <row r="245" s="1" customFormat="1" ht="20" customHeight="1" x14ac:dyDescent="0.2"/>
    <row r="246" s="1" customFormat="1" ht="20" customHeight="1" x14ac:dyDescent="0.2"/>
    <row r="247" s="1" customFormat="1" ht="20" customHeight="1" x14ac:dyDescent="0.2"/>
    <row r="248" s="1" customFormat="1" ht="20" customHeight="1" x14ac:dyDescent="0.2"/>
    <row r="249" s="1" customFormat="1" ht="20" customHeight="1" x14ac:dyDescent="0.2"/>
    <row r="250" s="1" customFormat="1" ht="20" customHeight="1" x14ac:dyDescent="0.2"/>
    <row r="251" s="1" customFormat="1" ht="20" customHeight="1" x14ac:dyDescent="0.2"/>
    <row r="252" s="1" customFormat="1" ht="20" customHeight="1" x14ac:dyDescent="0.2"/>
    <row r="253" s="1" customFormat="1" ht="20" customHeight="1" x14ac:dyDescent="0.2"/>
    <row r="254" s="1" customFormat="1" ht="20" customHeight="1" x14ac:dyDescent="0.2"/>
    <row r="255" s="1" customFormat="1" ht="20" customHeight="1" x14ac:dyDescent="0.2"/>
    <row r="256" s="1" customFormat="1" ht="20" customHeight="1" x14ac:dyDescent="0.2"/>
    <row r="257" s="1" customFormat="1" ht="20" customHeight="1" x14ac:dyDescent="0.2"/>
    <row r="258" s="1" customFormat="1" ht="20" customHeight="1" x14ac:dyDescent="0.2"/>
    <row r="259" s="1" customFormat="1" ht="20" customHeight="1" x14ac:dyDescent="0.2"/>
    <row r="260" s="1" customFormat="1" ht="20" customHeight="1" x14ac:dyDescent="0.2"/>
    <row r="261" s="1" customFormat="1" ht="20" customHeight="1" x14ac:dyDescent="0.2"/>
    <row r="262" s="1" customFormat="1" ht="20" customHeight="1" x14ac:dyDescent="0.2"/>
    <row r="263" s="1" customFormat="1" ht="20" customHeight="1" x14ac:dyDescent="0.2"/>
    <row r="264" s="1" customFormat="1" ht="20" customHeight="1" x14ac:dyDescent="0.2"/>
    <row r="265" s="1" customFormat="1" ht="20" customHeight="1" x14ac:dyDescent="0.2"/>
    <row r="266" s="1" customFormat="1" ht="20" customHeight="1" x14ac:dyDescent="0.2"/>
    <row r="267" s="1" customFormat="1" ht="20" customHeight="1" x14ac:dyDescent="0.2"/>
    <row r="268" s="1" customFormat="1" ht="20" customHeight="1" x14ac:dyDescent="0.2"/>
    <row r="269" s="1" customFormat="1" ht="20" customHeight="1" x14ac:dyDescent="0.2"/>
    <row r="270" s="1" customFormat="1" ht="20" customHeight="1" x14ac:dyDescent="0.2"/>
    <row r="271" s="1" customFormat="1" ht="20" customHeight="1" x14ac:dyDescent="0.2"/>
    <row r="272" s="1" customFormat="1" ht="20" customHeight="1" x14ac:dyDescent="0.2"/>
    <row r="273" s="1" customFormat="1" ht="20" customHeight="1" x14ac:dyDescent="0.2"/>
    <row r="274" s="1" customFormat="1" ht="20" customHeight="1" x14ac:dyDescent="0.2"/>
    <row r="275" s="1" customFormat="1" ht="20" customHeight="1" x14ac:dyDescent="0.2"/>
    <row r="276" s="1" customFormat="1" ht="20" customHeight="1" x14ac:dyDescent="0.2"/>
    <row r="277" s="1" customFormat="1" ht="20" customHeight="1" x14ac:dyDescent="0.2"/>
    <row r="278" s="1" customFormat="1" ht="20" customHeight="1" x14ac:dyDescent="0.2"/>
    <row r="279" s="1" customFormat="1" ht="20" customHeight="1" x14ac:dyDescent="0.2"/>
    <row r="280" s="1" customFormat="1" ht="20" customHeight="1" x14ac:dyDescent="0.2"/>
    <row r="281" s="1" customFormat="1" ht="20" customHeight="1" x14ac:dyDescent="0.2"/>
    <row r="282" s="1" customFormat="1" ht="20" customHeight="1" x14ac:dyDescent="0.2"/>
    <row r="283" s="1" customFormat="1" ht="20" customHeight="1" x14ac:dyDescent="0.2"/>
    <row r="284" s="1" customFormat="1" ht="20" customHeight="1" x14ac:dyDescent="0.2"/>
    <row r="285" s="1" customFormat="1" ht="20" customHeight="1" x14ac:dyDescent="0.2"/>
    <row r="286" s="1" customFormat="1" ht="20" customHeight="1" x14ac:dyDescent="0.2"/>
    <row r="287" s="1" customFormat="1" ht="20" customHeight="1" x14ac:dyDescent="0.2"/>
    <row r="288" s="1" customFormat="1" ht="20" customHeight="1" x14ac:dyDescent="0.2"/>
    <row r="289" s="1" customFormat="1" ht="20" customHeight="1" x14ac:dyDescent="0.2"/>
    <row r="290" s="1" customFormat="1" ht="20" customHeight="1" x14ac:dyDescent="0.2"/>
    <row r="291" s="1" customFormat="1" ht="20" customHeight="1" x14ac:dyDescent="0.2"/>
    <row r="292" s="1" customFormat="1" ht="20" customHeight="1" x14ac:dyDescent="0.2"/>
    <row r="293" s="1" customFormat="1" ht="20" customHeight="1" x14ac:dyDescent="0.2"/>
    <row r="294" s="1" customFormat="1" ht="20" customHeight="1" x14ac:dyDescent="0.2"/>
    <row r="295" s="1" customFormat="1" ht="20" customHeight="1" x14ac:dyDescent="0.2"/>
    <row r="296" s="1" customFormat="1" ht="20" customHeight="1" x14ac:dyDescent="0.2"/>
    <row r="297" s="1" customFormat="1" ht="20" customHeight="1" x14ac:dyDescent="0.2"/>
    <row r="298" s="1" customFormat="1" ht="20" customHeight="1" x14ac:dyDescent="0.2"/>
    <row r="299" s="1" customFormat="1" ht="20" customHeight="1" x14ac:dyDescent="0.2"/>
    <row r="300" s="1" customFormat="1" ht="20" customHeight="1" x14ac:dyDescent="0.2"/>
    <row r="301" s="1" customFormat="1" ht="20" customHeight="1" x14ac:dyDescent="0.2"/>
    <row r="302" s="1" customFormat="1" ht="20" customHeight="1" x14ac:dyDescent="0.2"/>
    <row r="303" s="1" customFormat="1" ht="20" customHeight="1" x14ac:dyDescent="0.2"/>
    <row r="304" s="1" customFormat="1" ht="20" customHeight="1" x14ac:dyDescent="0.2"/>
    <row r="305" s="1" customFormat="1" ht="20" customHeight="1" x14ac:dyDescent="0.2"/>
    <row r="306" s="1" customFormat="1" ht="20" customHeight="1" x14ac:dyDescent="0.2"/>
    <row r="307" s="1" customFormat="1" ht="20" customHeight="1" x14ac:dyDescent="0.2"/>
    <row r="308" s="1" customFormat="1" ht="20" customHeight="1" x14ac:dyDescent="0.2"/>
    <row r="309" s="1" customFormat="1" ht="20" customHeight="1" x14ac:dyDescent="0.2"/>
    <row r="310" s="1" customFormat="1" ht="20" customHeight="1" x14ac:dyDescent="0.2"/>
    <row r="311" s="1" customFormat="1" ht="20" customHeight="1" x14ac:dyDescent="0.2"/>
    <row r="312" s="1" customFormat="1" ht="20" customHeight="1" x14ac:dyDescent="0.2"/>
    <row r="313" s="1" customFormat="1" ht="20" customHeight="1" x14ac:dyDescent="0.2"/>
    <row r="314" s="1" customFormat="1" ht="20" customHeight="1" x14ac:dyDescent="0.2"/>
    <row r="315" s="1" customFormat="1" ht="20" customHeight="1" x14ac:dyDescent="0.2"/>
    <row r="316" s="1" customFormat="1" ht="20" customHeight="1" x14ac:dyDescent="0.2"/>
    <row r="317" s="1" customFormat="1" ht="20" customHeight="1" x14ac:dyDescent="0.2"/>
    <row r="318" s="1" customFormat="1" ht="20" customHeight="1" x14ac:dyDescent="0.2"/>
    <row r="319" s="1" customFormat="1" ht="20" customHeight="1" x14ac:dyDescent="0.2"/>
    <row r="320" s="1" customFormat="1" ht="20" customHeight="1" x14ac:dyDescent="0.2"/>
    <row r="321" s="1" customFormat="1" ht="20" customHeight="1" x14ac:dyDescent="0.2"/>
    <row r="322" s="1" customFormat="1" ht="20" customHeight="1" x14ac:dyDescent="0.2"/>
    <row r="323" s="1" customFormat="1" ht="20" customHeight="1" x14ac:dyDescent="0.2"/>
    <row r="324" s="1" customFormat="1" ht="20" customHeight="1" x14ac:dyDescent="0.2"/>
    <row r="325" s="1" customFormat="1" ht="20" customHeight="1" x14ac:dyDescent="0.2"/>
    <row r="326" s="1" customFormat="1" ht="20" customHeight="1" x14ac:dyDescent="0.2"/>
    <row r="327" s="1" customFormat="1" ht="20" customHeight="1" x14ac:dyDescent="0.2"/>
    <row r="328" s="1" customFormat="1" ht="20" customHeight="1" x14ac:dyDescent="0.2"/>
    <row r="329" s="1" customFormat="1" ht="20" customHeight="1" x14ac:dyDescent="0.2"/>
    <row r="330" s="1" customFormat="1" ht="20" customHeight="1" x14ac:dyDescent="0.2"/>
    <row r="331" s="1" customFormat="1" ht="20" customHeight="1" x14ac:dyDescent="0.2"/>
    <row r="332" s="1" customFormat="1" ht="20" customHeight="1" x14ac:dyDescent="0.2"/>
    <row r="333" s="1" customFormat="1" ht="20" customHeight="1" x14ac:dyDescent="0.2"/>
    <row r="334" s="1" customFormat="1" ht="20" customHeight="1" x14ac:dyDescent="0.2"/>
    <row r="335" s="1" customFormat="1" ht="20" customHeight="1" x14ac:dyDescent="0.2"/>
    <row r="336" s="1" customFormat="1" ht="20" customHeight="1" x14ac:dyDescent="0.2"/>
    <row r="337" s="1" customFormat="1" ht="20" customHeight="1" x14ac:dyDescent="0.2"/>
    <row r="338" s="1" customFormat="1" ht="20" customHeight="1" x14ac:dyDescent="0.2"/>
    <row r="339" s="1" customFormat="1" ht="20" customHeight="1" x14ac:dyDescent="0.2"/>
    <row r="340" s="1" customFormat="1" ht="20" customHeight="1" x14ac:dyDescent="0.2"/>
    <row r="341" s="1" customFormat="1" ht="20" customHeight="1" x14ac:dyDescent="0.2"/>
    <row r="342" s="1" customFormat="1" ht="20" customHeight="1" x14ac:dyDescent="0.2"/>
    <row r="343" s="1" customFormat="1" ht="20" customHeight="1" x14ac:dyDescent="0.2"/>
    <row r="344" s="1" customFormat="1" ht="20" customHeight="1" x14ac:dyDescent="0.2"/>
    <row r="345" s="1" customFormat="1" ht="20" customHeight="1" x14ac:dyDescent="0.2"/>
    <row r="346" s="1" customFormat="1" ht="20" customHeight="1" x14ac:dyDescent="0.2"/>
    <row r="347" s="1" customFormat="1" ht="20" customHeight="1" x14ac:dyDescent="0.2"/>
    <row r="348" s="1" customFormat="1" ht="20" customHeight="1" x14ac:dyDescent="0.2"/>
    <row r="349" s="1" customFormat="1" ht="20" customHeight="1" x14ac:dyDescent="0.2"/>
    <row r="350" s="1" customFormat="1" ht="20" customHeight="1" x14ac:dyDescent="0.2"/>
    <row r="351" s="1" customFormat="1" ht="20" customHeight="1" x14ac:dyDescent="0.2"/>
    <row r="352" s="1" customFormat="1" ht="20" customHeight="1" x14ac:dyDescent="0.2"/>
    <row r="353" s="1" customFormat="1" ht="20" customHeight="1" x14ac:dyDescent="0.2"/>
    <row r="354" s="1" customFormat="1" ht="20" customHeight="1" x14ac:dyDescent="0.2"/>
    <row r="355" s="1" customFormat="1" ht="20" customHeight="1" x14ac:dyDescent="0.2"/>
    <row r="356" s="1" customFormat="1" ht="20" customHeight="1" x14ac:dyDescent="0.2"/>
    <row r="357" s="1" customFormat="1" ht="20" customHeight="1" x14ac:dyDescent="0.2"/>
    <row r="358" s="1" customFormat="1" ht="20" customHeight="1" x14ac:dyDescent="0.2"/>
    <row r="359" s="1" customFormat="1" ht="20" customHeight="1" x14ac:dyDescent="0.2"/>
    <row r="360" s="1" customFormat="1" ht="20" customHeight="1" x14ac:dyDescent="0.2"/>
    <row r="361" s="1" customFormat="1" ht="20" customHeight="1" x14ac:dyDescent="0.2"/>
    <row r="362" s="1" customFormat="1" ht="20" customHeight="1" x14ac:dyDescent="0.2"/>
    <row r="363" s="1" customFormat="1" ht="20" customHeight="1" x14ac:dyDescent="0.2"/>
    <row r="364" s="1" customFormat="1" ht="20" customHeight="1" x14ac:dyDescent="0.2"/>
    <row r="365" s="1" customFormat="1" ht="20" customHeight="1" x14ac:dyDescent="0.2"/>
    <row r="366" s="1" customFormat="1" ht="20" customHeight="1" x14ac:dyDescent="0.2"/>
    <row r="367" s="1" customFormat="1" ht="20" customHeight="1" x14ac:dyDescent="0.2"/>
    <row r="368" s="1" customFormat="1" ht="20" customHeight="1" x14ac:dyDescent="0.2"/>
    <row r="369" s="1" customFormat="1" ht="20" customHeight="1" x14ac:dyDescent="0.2"/>
    <row r="370" s="1" customFormat="1" ht="20" customHeight="1" x14ac:dyDescent="0.2"/>
    <row r="371" s="1" customFormat="1" ht="20" customHeight="1" x14ac:dyDescent="0.2"/>
    <row r="372" s="1" customFormat="1" ht="20" customHeight="1" x14ac:dyDescent="0.2"/>
    <row r="373" s="1" customFormat="1" ht="20" customHeight="1" x14ac:dyDescent="0.2"/>
    <row r="374" s="1" customFormat="1" ht="20" customHeight="1" x14ac:dyDescent="0.2"/>
    <row r="375" s="1" customFormat="1" ht="20" customHeight="1" x14ac:dyDescent="0.2"/>
    <row r="376" s="1" customFormat="1" ht="20" customHeight="1" x14ac:dyDescent="0.2"/>
    <row r="377" s="1" customFormat="1" ht="20" customHeight="1" x14ac:dyDescent="0.2"/>
    <row r="378" s="1" customFormat="1" ht="20" customHeight="1" x14ac:dyDescent="0.2"/>
    <row r="379" s="1" customFormat="1" ht="20" customHeight="1" x14ac:dyDescent="0.2"/>
    <row r="380" s="1" customFormat="1" ht="20" customHeight="1" x14ac:dyDescent="0.2"/>
    <row r="381" s="1" customFormat="1" ht="20" customHeight="1" x14ac:dyDescent="0.2"/>
    <row r="382" s="1" customFormat="1" ht="20" customHeight="1" x14ac:dyDescent="0.2"/>
    <row r="383" s="1" customFormat="1" ht="20" customHeight="1" x14ac:dyDescent="0.2"/>
    <row r="384" s="1" customFormat="1" ht="20" customHeight="1" x14ac:dyDescent="0.2"/>
    <row r="385" s="1" customFormat="1" ht="20" customHeight="1" x14ac:dyDescent="0.2"/>
    <row r="386" s="1" customFormat="1" ht="20" customHeight="1" x14ac:dyDescent="0.2"/>
    <row r="387" s="1" customFormat="1" ht="20" customHeight="1" x14ac:dyDescent="0.2"/>
    <row r="388" s="1" customFormat="1" ht="20" customHeight="1" x14ac:dyDescent="0.2"/>
    <row r="389" s="1" customFormat="1" ht="20" customHeight="1" x14ac:dyDescent="0.2"/>
    <row r="390" s="1" customFormat="1" ht="20" customHeight="1" x14ac:dyDescent="0.2"/>
    <row r="391" s="1" customFormat="1" ht="20" customHeight="1" x14ac:dyDescent="0.2"/>
    <row r="392" s="1" customFormat="1" ht="20" customHeight="1" x14ac:dyDescent="0.2"/>
    <row r="393" s="1" customFormat="1" ht="20" customHeight="1" x14ac:dyDescent="0.2"/>
    <row r="394" s="1" customFormat="1" ht="20" customHeight="1" x14ac:dyDescent="0.2"/>
    <row r="395" s="1" customFormat="1" ht="20" customHeight="1" x14ac:dyDescent="0.2"/>
    <row r="396" s="1" customFormat="1" ht="20" customHeight="1" x14ac:dyDescent="0.2"/>
    <row r="397" s="1" customFormat="1" ht="20" customHeight="1" x14ac:dyDescent="0.2"/>
    <row r="398" s="1" customFormat="1" ht="20" customHeight="1" x14ac:dyDescent="0.2"/>
    <row r="399" s="1" customFormat="1" ht="20" customHeight="1" x14ac:dyDescent="0.2"/>
    <row r="400" s="1" customFormat="1" ht="20" customHeight="1" x14ac:dyDescent="0.2"/>
    <row r="401" s="1" customFormat="1" ht="20" customHeight="1" x14ac:dyDescent="0.2"/>
    <row r="402" s="1" customFormat="1" ht="20" customHeight="1" x14ac:dyDescent="0.2"/>
    <row r="403" s="1" customFormat="1" ht="20" customHeight="1" x14ac:dyDescent="0.2"/>
    <row r="404" s="1" customFormat="1" ht="20" customHeight="1" x14ac:dyDescent="0.2"/>
    <row r="405" s="1" customFormat="1" ht="20" customHeight="1" x14ac:dyDescent="0.2"/>
    <row r="406" s="1" customFormat="1" ht="20" customHeight="1" x14ac:dyDescent="0.2"/>
    <row r="407" s="1" customFormat="1" ht="20" customHeight="1" x14ac:dyDescent="0.2"/>
    <row r="408" s="1" customFormat="1" ht="20" customHeight="1" x14ac:dyDescent="0.2"/>
    <row r="409" s="1" customFormat="1" ht="20" customHeight="1" x14ac:dyDescent="0.2"/>
    <row r="410" s="1" customFormat="1" ht="20" customHeight="1" x14ac:dyDescent="0.2"/>
    <row r="411" s="1" customFormat="1" ht="20" customHeight="1" x14ac:dyDescent="0.2"/>
    <row r="412" s="1" customFormat="1" ht="20" customHeight="1" x14ac:dyDescent="0.2"/>
    <row r="413" s="1" customFormat="1" ht="20" customHeight="1" x14ac:dyDescent="0.2"/>
    <row r="414" s="1" customFormat="1" ht="20" customHeight="1" x14ac:dyDescent="0.2"/>
    <row r="415" s="1" customFormat="1" ht="20" customHeight="1" x14ac:dyDescent="0.2"/>
    <row r="416" s="1" customFormat="1" ht="20" customHeight="1" x14ac:dyDescent="0.2"/>
    <row r="417" s="1" customFormat="1" ht="20" customHeight="1" x14ac:dyDescent="0.2"/>
    <row r="418" s="1" customFormat="1" ht="20" customHeight="1" x14ac:dyDescent="0.2"/>
    <row r="419" s="1" customFormat="1" ht="20" customHeight="1" x14ac:dyDescent="0.2"/>
    <row r="420" s="1" customFormat="1" ht="20" customHeight="1" x14ac:dyDescent="0.2"/>
    <row r="421" s="1" customFormat="1" ht="20" customHeight="1" x14ac:dyDescent="0.2"/>
    <row r="422" s="1" customFormat="1" ht="20" customHeight="1" x14ac:dyDescent="0.2"/>
    <row r="423" s="1" customFormat="1" ht="20" customHeight="1" x14ac:dyDescent="0.2"/>
    <row r="424" s="1" customFormat="1" ht="20" customHeight="1" x14ac:dyDescent="0.2"/>
    <row r="425" s="1" customFormat="1" ht="20" customHeight="1" x14ac:dyDescent="0.2"/>
    <row r="426" s="1" customFormat="1" ht="20" customHeight="1" x14ac:dyDescent="0.2"/>
    <row r="427" s="1" customFormat="1" ht="20" customHeight="1" x14ac:dyDescent="0.2"/>
    <row r="428" s="1" customFormat="1" ht="20" customHeight="1" x14ac:dyDescent="0.2"/>
    <row r="429" s="1" customFormat="1" ht="20" customHeight="1" x14ac:dyDescent="0.2"/>
    <row r="430" s="1" customFormat="1" ht="20" customHeight="1" x14ac:dyDescent="0.2"/>
    <row r="431" s="1" customFormat="1" ht="20" customHeight="1" x14ac:dyDescent="0.2"/>
    <row r="432" s="1" customFormat="1" ht="20" customHeight="1" x14ac:dyDescent="0.2"/>
    <row r="433" s="1" customFormat="1" ht="20" customHeight="1" x14ac:dyDescent="0.2"/>
    <row r="434" s="1" customFormat="1" ht="20" customHeight="1" x14ac:dyDescent="0.2"/>
    <row r="435" s="1" customFormat="1" ht="20" customHeight="1" x14ac:dyDescent="0.2"/>
    <row r="436" s="1" customFormat="1" ht="20" customHeight="1" x14ac:dyDescent="0.2"/>
    <row r="437" s="1" customFormat="1" ht="20" customHeight="1" x14ac:dyDescent="0.2"/>
    <row r="438" s="1" customFormat="1" ht="20" customHeight="1" x14ac:dyDescent="0.2"/>
    <row r="439" s="1" customFormat="1" ht="20" customHeight="1" x14ac:dyDescent="0.2"/>
    <row r="440" s="1" customFormat="1" ht="20" customHeight="1" x14ac:dyDescent="0.2"/>
    <row r="441" s="1" customFormat="1" ht="20" customHeight="1" x14ac:dyDescent="0.2"/>
    <row r="442" s="1" customFormat="1" ht="20" customHeight="1" x14ac:dyDescent="0.2"/>
    <row r="443" s="1" customFormat="1" ht="20" customHeight="1" x14ac:dyDescent="0.2"/>
    <row r="444" s="1" customFormat="1" ht="20" customHeight="1" x14ac:dyDescent="0.2"/>
    <row r="445" s="1" customFormat="1" ht="20" customHeight="1" x14ac:dyDescent="0.2"/>
    <row r="446" s="1" customFormat="1" ht="20" customHeight="1" x14ac:dyDescent="0.2"/>
    <row r="447" s="1" customFormat="1" ht="20" customHeight="1" x14ac:dyDescent="0.2"/>
    <row r="448" s="1" customFormat="1" ht="20" customHeight="1" x14ac:dyDescent="0.2"/>
    <row r="449" s="1" customFormat="1" ht="20" customHeight="1" x14ac:dyDescent="0.2"/>
    <row r="450" s="1" customFormat="1" ht="20" customHeight="1" x14ac:dyDescent="0.2"/>
    <row r="451" s="1" customFormat="1" ht="20" customHeight="1" x14ac:dyDescent="0.2"/>
    <row r="452" s="1" customFormat="1" ht="20" customHeight="1" x14ac:dyDescent="0.2"/>
    <row r="453" s="1" customFormat="1" ht="20" customHeight="1" x14ac:dyDescent="0.2"/>
    <row r="454" s="1" customFormat="1" ht="20" customHeight="1" x14ac:dyDescent="0.2"/>
    <row r="455" s="1" customFormat="1" ht="20" customHeight="1" x14ac:dyDescent="0.2"/>
    <row r="456" s="1" customFormat="1" ht="20" customHeight="1" x14ac:dyDescent="0.2"/>
    <row r="457" s="1" customFormat="1" ht="20" customHeight="1" x14ac:dyDescent="0.2"/>
    <row r="458" s="1" customFormat="1" ht="20" customHeight="1" x14ac:dyDescent="0.2"/>
    <row r="459" s="1" customFormat="1" ht="20" customHeight="1" x14ac:dyDescent="0.2"/>
    <row r="460" s="1" customFormat="1" ht="20" customHeight="1" x14ac:dyDescent="0.2"/>
    <row r="461" s="1" customFormat="1" ht="20" customHeight="1" x14ac:dyDescent="0.2"/>
    <row r="462" s="1" customFormat="1" ht="20" customHeight="1" x14ac:dyDescent="0.2"/>
    <row r="463" s="1" customFormat="1" ht="20" customHeight="1" x14ac:dyDescent="0.2"/>
    <row r="464" s="1" customFormat="1" ht="20" customHeight="1" x14ac:dyDescent="0.2"/>
    <row r="465" s="1" customFormat="1" ht="20" customHeight="1" x14ac:dyDescent="0.2"/>
    <row r="466" s="1" customFormat="1" ht="20" customHeight="1" x14ac:dyDescent="0.2"/>
    <row r="467" s="1" customFormat="1" ht="20" customHeight="1" x14ac:dyDescent="0.2"/>
    <row r="468" s="1" customFormat="1" ht="20" customHeight="1" x14ac:dyDescent="0.2"/>
    <row r="469" s="1" customFormat="1" ht="20" customHeight="1" x14ac:dyDescent="0.2"/>
    <row r="470" s="1" customFormat="1" ht="20" customHeight="1" x14ac:dyDescent="0.2"/>
    <row r="471" s="1" customFormat="1" ht="20" customHeight="1" x14ac:dyDescent="0.2"/>
    <row r="472" s="1" customFormat="1" ht="20" customHeight="1" x14ac:dyDescent="0.2"/>
    <row r="473" s="1" customFormat="1" ht="20" customHeight="1" x14ac:dyDescent="0.2"/>
    <row r="474" s="1" customFormat="1" ht="20" customHeight="1" x14ac:dyDescent="0.2"/>
    <row r="475" s="1" customFormat="1" ht="20" customHeight="1" x14ac:dyDescent="0.2"/>
    <row r="476" s="1" customFormat="1" ht="20" customHeight="1" x14ac:dyDescent="0.2"/>
    <row r="477" s="1" customFormat="1" ht="20" customHeight="1" x14ac:dyDescent="0.2"/>
    <row r="478" s="1" customFormat="1" ht="20" customHeight="1" x14ac:dyDescent="0.2"/>
    <row r="479" s="1" customFormat="1" ht="20" customHeight="1" x14ac:dyDescent="0.2"/>
    <row r="480" s="1" customFormat="1" ht="20" customHeight="1" x14ac:dyDescent="0.2"/>
    <row r="481" s="1" customFormat="1" ht="20" customHeight="1" x14ac:dyDescent="0.2"/>
    <row r="482" s="1" customFormat="1" ht="20" customHeight="1" x14ac:dyDescent="0.2"/>
    <row r="483" s="1" customFormat="1" ht="20" customHeight="1" x14ac:dyDescent="0.2"/>
    <row r="484" s="1" customFormat="1" ht="20" customHeight="1" x14ac:dyDescent="0.2"/>
    <row r="485" s="1" customFormat="1" ht="20" customHeight="1" x14ac:dyDescent="0.2"/>
    <row r="486" s="1" customFormat="1" ht="20" customHeight="1" x14ac:dyDescent="0.2"/>
    <row r="487" s="1" customFormat="1" ht="20" customHeight="1" x14ac:dyDescent="0.2"/>
    <row r="488" s="1" customFormat="1" ht="20" customHeight="1" x14ac:dyDescent="0.2"/>
    <row r="489" s="1" customFormat="1" ht="20" customHeight="1" x14ac:dyDescent="0.2"/>
    <row r="490" s="1" customFormat="1" ht="20" customHeight="1" x14ac:dyDescent="0.2"/>
    <row r="491" s="1" customFormat="1" ht="20" customHeight="1" x14ac:dyDescent="0.2"/>
    <row r="492" s="1" customFormat="1" ht="20" customHeight="1" x14ac:dyDescent="0.2"/>
    <row r="493" s="1" customFormat="1" ht="20" customHeight="1" x14ac:dyDescent="0.2"/>
    <row r="494" s="1" customFormat="1" ht="20" customHeight="1" x14ac:dyDescent="0.2"/>
    <row r="495" s="1" customFormat="1" ht="20" customHeight="1" x14ac:dyDescent="0.2"/>
    <row r="496" s="1" customFormat="1" ht="20" customHeight="1" x14ac:dyDescent="0.2"/>
    <row r="497" s="1" customFormat="1" ht="20" customHeight="1" x14ac:dyDescent="0.2"/>
    <row r="498" s="1" customFormat="1" ht="20" customHeight="1" x14ac:dyDescent="0.2"/>
    <row r="499" s="1" customFormat="1" ht="20" customHeight="1" x14ac:dyDescent="0.2"/>
    <row r="500" s="1" customFormat="1" ht="20" customHeight="1" x14ac:dyDescent="0.2"/>
    <row r="501" s="1" customFormat="1" ht="20" customHeight="1" x14ac:dyDescent="0.2"/>
    <row r="502" s="1" customFormat="1" ht="20" customHeight="1" x14ac:dyDescent="0.2"/>
    <row r="503" ht="20" customHeight="1" x14ac:dyDescent="0.2"/>
    <row r="504" ht="20" customHeight="1" x14ac:dyDescent="0.2"/>
    <row r="505" ht="20" customHeight="1" x14ac:dyDescent="0.2"/>
    <row r="506" ht="20" customHeight="1" x14ac:dyDescent="0.2"/>
    <row r="507" ht="20" customHeight="1" x14ac:dyDescent="0.2"/>
    <row r="508" ht="20" customHeight="1" x14ac:dyDescent="0.2"/>
  </sheetData>
  <autoFilter ref="A6:C6" xr:uid="{00000000-0009-0000-0000-000006000000}"/>
  <dataValidations count="1">
    <dataValidation type="list" allowBlank="1" showInputMessage="1" showErrorMessage="1" sqref="C7:C34" xr:uid="{00000000-0002-0000-0600-000000000000}">
      <formula1>"Grupo 1, Grupo 2, Grupo 3"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C45"/>
  <sheetViews>
    <sheetView showGridLines="0" workbookViewId="0">
      <selection activeCell="E12" sqref="E12"/>
    </sheetView>
  </sheetViews>
  <sheetFormatPr baseColWidth="10" defaultColWidth="8.83203125" defaultRowHeight="15" x14ac:dyDescent="0.2"/>
  <cols>
    <col min="1" max="1" width="40.33203125" customWidth="1"/>
    <col min="2" max="3" width="27.33203125" customWidth="1"/>
  </cols>
  <sheetData>
    <row r="1" spans="1:3" ht="67.25" customHeight="1" x14ac:dyDescent="0.2">
      <c r="A1" s="12"/>
      <c r="B1" s="12"/>
      <c r="C1" s="12"/>
    </row>
    <row r="2" spans="1:3" x14ac:dyDescent="0.2">
      <c r="A2" s="12"/>
      <c r="B2" s="12"/>
      <c r="C2" s="12"/>
    </row>
    <row r="5" spans="1:3" ht="16" thickBot="1" x14ac:dyDescent="0.25"/>
    <row r="6" spans="1:3" ht="27" customHeight="1" thickBot="1" x14ac:dyDescent="0.25">
      <c r="A6" s="19" t="s">
        <v>0</v>
      </c>
      <c r="B6" s="20" t="s">
        <v>15</v>
      </c>
      <c r="C6" s="20" t="s">
        <v>61</v>
      </c>
    </row>
    <row r="7" spans="1:3" ht="20" customHeight="1" x14ac:dyDescent="0.2">
      <c r="A7" s="3" t="s">
        <v>62</v>
      </c>
      <c r="B7" s="43">
        <v>100</v>
      </c>
      <c r="C7" s="41">
        <v>1</v>
      </c>
    </row>
    <row r="8" spans="1:3" ht="20" customHeight="1" x14ac:dyDescent="0.2">
      <c r="A8" s="3" t="s">
        <v>62</v>
      </c>
      <c r="B8" s="43">
        <v>264</v>
      </c>
      <c r="C8" s="41">
        <v>2</v>
      </c>
    </row>
    <row r="9" spans="1:3" ht="20" customHeight="1" x14ac:dyDescent="0.2">
      <c r="A9" s="3" t="s">
        <v>62</v>
      </c>
      <c r="B9" s="43">
        <v>179</v>
      </c>
      <c r="C9" s="41">
        <v>3</v>
      </c>
    </row>
    <row r="10" spans="1:3" ht="20" customHeight="1" x14ac:dyDescent="0.2">
      <c r="A10" s="3" t="s">
        <v>63</v>
      </c>
      <c r="B10" s="43">
        <v>250</v>
      </c>
      <c r="C10" s="41">
        <v>5</v>
      </c>
    </row>
    <row r="11" spans="1:3" ht="20" customHeight="1" x14ac:dyDescent="0.2">
      <c r="A11" s="3" t="s">
        <v>62</v>
      </c>
      <c r="B11" s="43">
        <v>99</v>
      </c>
      <c r="C11" s="41">
        <v>8</v>
      </c>
    </row>
    <row r="12" spans="1:3" ht="20" customHeight="1" x14ac:dyDescent="0.2">
      <c r="A12" s="3"/>
      <c r="B12" s="43"/>
      <c r="C12" s="41"/>
    </row>
    <row r="13" spans="1:3" ht="20" customHeight="1" x14ac:dyDescent="0.2">
      <c r="A13" s="3" t="s">
        <v>64</v>
      </c>
      <c r="B13" s="43">
        <f>B7</f>
        <v>100</v>
      </c>
      <c r="C13" s="41"/>
    </row>
    <row r="14" spans="1:3" ht="20" customHeight="1" x14ac:dyDescent="0.2">
      <c r="A14" s="3" t="s">
        <v>65</v>
      </c>
      <c r="B14" s="43">
        <f>B7+B8</f>
        <v>364</v>
      </c>
      <c r="C14" s="41"/>
    </row>
    <row r="15" spans="1:3" ht="20" customHeight="1" x14ac:dyDescent="0.2">
      <c r="A15" s="3" t="s">
        <v>66</v>
      </c>
      <c r="B15" s="43">
        <f>B14+B9</f>
        <v>543</v>
      </c>
      <c r="C15" s="41"/>
    </row>
    <row r="16" spans="1:3" ht="20" customHeight="1" x14ac:dyDescent="0.2">
      <c r="A16" s="3" t="s">
        <v>144</v>
      </c>
      <c r="B16" s="43">
        <f>B15+B10</f>
        <v>793</v>
      </c>
      <c r="C16" s="41"/>
    </row>
    <row r="17" spans="1:3" ht="20" customHeight="1" thickBot="1" x14ac:dyDescent="0.25">
      <c r="A17" s="4" t="s">
        <v>145</v>
      </c>
      <c r="B17" s="11">
        <f>B16+B11</f>
        <v>892</v>
      </c>
      <c r="C17" s="42"/>
    </row>
    <row r="18" spans="1:3" ht="20" customHeight="1" x14ac:dyDescent="0.2">
      <c r="A18" s="1"/>
      <c r="B18" s="1"/>
      <c r="C18" s="2"/>
    </row>
    <row r="19" spans="1:3" ht="20" customHeight="1" x14ac:dyDescent="0.2">
      <c r="A19" s="1"/>
      <c r="B19" s="1"/>
      <c r="C19" s="2"/>
    </row>
    <row r="20" spans="1:3" ht="20" customHeight="1" x14ac:dyDescent="0.2">
      <c r="A20" s="1"/>
      <c r="B20" s="1"/>
      <c r="C20" s="2"/>
    </row>
    <row r="21" spans="1:3" ht="20" customHeight="1" x14ac:dyDescent="0.2">
      <c r="A21" s="1"/>
      <c r="B21" s="1"/>
      <c r="C21" s="2"/>
    </row>
    <row r="22" spans="1:3" ht="20" customHeight="1" x14ac:dyDescent="0.2">
      <c r="A22" s="1"/>
      <c r="B22" s="1"/>
      <c r="C22" s="2"/>
    </row>
    <row r="23" spans="1:3" ht="20" customHeight="1" x14ac:dyDescent="0.2">
      <c r="A23" s="1"/>
      <c r="B23" s="1"/>
      <c r="C23" s="2"/>
    </row>
    <row r="24" spans="1:3" ht="20" customHeight="1" x14ac:dyDescent="0.2">
      <c r="A24" s="1"/>
      <c r="B24" s="1"/>
      <c r="C24" s="2"/>
    </row>
    <row r="25" spans="1:3" ht="20" customHeight="1" x14ac:dyDescent="0.2">
      <c r="A25" s="1"/>
      <c r="B25" s="1"/>
      <c r="C25" s="2"/>
    </row>
    <row r="26" spans="1:3" ht="20" customHeight="1" x14ac:dyDescent="0.2">
      <c r="A26" s="1"/>
      <c r="B26" s="1"/>
      <c r="C26" s="2"/>
    </row>
    <row r="27" spans="1:3" ht="20" customHeight="1" x14ac:dyDescent="0.2">
      <c r="A27" s="1"/>
      <c r="B27" s="1"/>
      <c r="C27" s="2"/>
    </row>
    <row r="28" spans="1:3" ht="20" customHeight="1" x14ac:dyDescent="0.2">
      <c r="A28" s="1"/>
      <c r="B28" s="1"/>
      <c r="C28" s="2"/>
    </row>
    <row r="29" spans="1:3" ht="20" customHeight="1" x14ac:dyDescent="0.2">
      <c r="A29" s="1"/>
      <c r="B29" s="1"/>
      <c r="C29" s="2"/>
    </row>
    <row r="30" spans="1:3" ht="20" customHeight="1" x14ac:dyDescent="0.2">
      <c r="A30" s="1"/>
      <c r="B30" s="1"/>
      <c r="C30" s="2"/>
    </row>
    <row r="31" spans="1:3" ht="20" customHeight="1" x14ac:dyDescent="0.2">
      <c r="A31" s="1"/>
      <c r="B31" s="1"/>
      <c r="C31" s="2"/>
    </row>
    <row r="32" spans="1:3" ht="20" customHeight="1" x14ac:dyDescent="0.2">
      <c r="A32" s="1"/>
      <c r="B32" s="1"/>
      <c r="C32" s="2"/>
    </row>
    <row r="33" spans="1:3" ht="20" customHeight="1" x14ac:dyDescent="0.2">
      <c r="A33" s="1"/>
      <c r="B33" s="1"/>
      <c r="C33" s="2"/>
    </row>
    <row r="34" spans="1:3" ht="20" customHeight="1" x14ac:dyDescent="0.2">
      <c r="A34" s="1"/>
      <c r="B34" s="1"/>
      <c r="C34" s="2"/>
    </row>
    <row r="35" spans="1:3" ht="20" customHeight="1" x14ac:dyDescent="0.2">
      <c r="A35" s="1"/>
      <c r="B35" s="1"/>
      <c r="C35" s="2"/>
    </row>
    <row r="36" spans="1:3" ht="20" customHeight="1" x14ac:dyDescent="0.2">
      <c r="A36" s="1"/>
      <c r="B36" s="1"/>
      <c r="C36" s="2"/>
    </row>
    <row r="37" spans="1:3" ht="20" customHeight="1" x14ac:dyDescent="0.2">
      <c r="A37" s="1"/>
      <c r="B37" s="1"/>
      <c r="C37" s="2"/>
    </row>
    <row r="38" spans="1:3" ht="20" customHeight="1" x14ac:dyDescent="0.2">
      <c r="A38" s="1"/>
      <c r="B38" s="1"/>
      <c r="C38" s="2"/>
    </row>
    <row r="39" spans="1:3" ht="20" customHeight="1" x14ac:dyDescent="0.2">
      <c r="A39" s="1"/>
      <c r="B39" s="1"/>
      <c r="C39" s="2"/>
    </row>
    <row r="40" spans="1:3" ht="20" customHeight="1" x14ac:dyDescent="0.2">
      <c r="A40" s="1"/>
      <c r="B40" s="1"/>
      <c r="C40" s="2"/>
    </row>
    <row r="41" spans="1:3" ht="20" customHeight="1" x14ac:dyDescent="0.2">
      <c r="A41" s="1"/>
      <c r="B41" s="1"/>
      <c r="C41" s="2"/>
    </row>
    <row r="42" spans="1:3" ht="20" customHeight="1" x14ac:dyDescent="0.2">
      <c r="A42" s="1"/>
      <c r="B42" s="1"/>
      <c r="C42" s="1"/>
    </row>
    <row r="43" spans="1:3" ht="20" customHeight="1" x14ac:dyDescent="0.2">
      <c r="A43" s="1"/>
      <c r="B43" s="1"/>
      <c r="C43" s="1"/>
    </row>
    <row r="44" spans="1:3" ht="20" customHeight="1" x14ac:dyDescent="0.2">
      <c r="A44" s="1"/>
      <c r="B44" s="1"/>
      <c r="C44" s="1"/>
    </row>
    <row r="45" spans="1:3" ht="20" customHeight="1" x14ac:dyDescent="0.2">
      <c r="A45" s="1"/>
      <c r="B45" s="1"/>
      <c r="C45" s="1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H33"/>
  <sheetViews>
    <sheetView showGridLines="0" workbookViewId="0">
      <selection activeCell="B9" sqref="B9"/>
    </sheetView>
  </sheetViews>
  <sheetFormatPr baseColWidth="10" defaultColWidth="8.83203125" defaultRowHeight="15" x14ac:dyDescent="0.2"/>
  <cols>
    <col min="1" max="1" width="21.5" customWidth="1"/>
    <col min="2" max="2" width="26.5" customWidth="1"/>
    <col min="3" max="3" width="3.6640625" customWidth="1"/>
    <col min="4" max="4" width="5.1640625" customWidth="1"/>
    <col min="5" max="5" width="4.6640625" customWidth="1"/>
    <col min="6" max="6" width="11.83203125" customWidth="1"/>
  </cols>
  <sheetData>
    <row r="1" spans="1:8" ht="67.25" customHeight="1" x14ac:dyDescent="0.2">
      <c r="A1" s="12"/>
      <c r="B1" s="12"/>
      <c r="C1" s="12"/>
      <c r="D1" s="12"/>
      <c r="E1" s="12"/>
      <c r="F1" s="12"/>
      <c r="G1" s="12"/>
      <c r="H1" s="12"/>
    </row>
    <row r="2" spans="1:8" x14ac:dyDescent="0.2">
      <c r="A2" s="12"/>
      <c r="B2" s="12"/>
      <c r="C2" s="12"/>
      <c r="D2" s="12"/>
      <c r="E2" s="12"/>
      <c r="F2" s="12"/>
      <c r="G2" s="12"/>
      <c r="H2" s="12"/>
    </row>
    <row r="5" spans="1:8" ht="42.5" customHeight="1" x14ac:dyDescent="0.2">
      <c r="A5" s="50" t="s">
        <v>67</v>
      </c>
      <c r="B5" s="51" t="s">
        <v>68</v>
      </c>
      <c r="C5" s="52" t="s">
        <v>70</v>
      </c>
      <c r="D5" s="53">
        <v>100</v>
      </c>
      <c r="E5" s="54"/>
    </row>
    <row r="6" spans="1:8" ht="27" customHeight="1" x14ac:dyDescent="0.2">
      <c r="A6" s="54"/>
      <c r="B6" s="55" t="s">
        <v>69</v>
      </c>
      <c r="C6" s="50"/>
      <c r="D6" s="54"/>
      <c r="E6" s="54"/>
    </row>
    <row r="7" spans="1:8" ht="16" x14ac:dyDescent="0.2">
      <c r="A7" s="54"/>
      <c r="B7" s="50"/>
      <c r="C7" s="50"/>
      <c r="D7" s="54"/>
      <c r="E7" s="54"/>
    </row>
    <row r="8" spans="1:8" ht="20" customHeight="1" x14ac:dyDescent="0.2">
      <c r="A8" s="1"/>
      <c r="B8" s="1"/>
    </row>
    <row r="9" spans="1:8" ht="29.5" customHeight="1" x14ac:dyDescent="0.25">
      <c r="A9" s="44" t="s">
        <v>67</v>
      </c>
      <c r="B9" s="48">
        <f>('Suas receitas'!B12)-(Despesas!B36)</f>
        <v>4114.3</v>
      </c>
      <c r="C9" s="45" t="s">
        <v>70</v>
      </c>
      <c r="D9" s="46">
        <v>100</v>
      </c>
      <c r="E9" s="44" t="s">
        <v>71</v>
      </c>
      <c r="F9" s="49">
        <f>(B9/B10)</f>
        <v>0.82286000000000004</v>
      </c>
    </row>
    <row r="10" spans="1:8" ht="20" customHeight="1" x14ac:dyDescent="0.2">
      <c r="B10" s="47">
        <f>'Suas receitas'!B12</f>
        <v>5000</v>
      </c>
      <c r="C10" s="44"/>
    </row>
    <row r="11" spans="1:8" ht="20" customHeight="1" x14ac:dyDescent="0.2">
      <c r="A11" s="1"/>
      <c r="B11" s="1"/>
    </row>
    <row r="12" spans="1:8" ht="20" customHeight="1" x14ac:dyDescent="0.2">
      <c r="A12" s="1"/>
      <c r="B12" s="1"/>
    </row>
    <row r="13" spans="1:8" ht="20" customHeight="1" x14ac:dyDescent="0.2">
      <c r="A13" s="1"/>
      <c r="B13" s="1"/>
    </row>
    <row r="14" spans="1:8" ht="20" customHeight="1" x14ac:dyDescent="0.2">
      <c r="A14" s="1"/>
      <c r="B14" s="1"/>
    </row>
    <row r="15" spans="1:8" ht="20" customHeight="1" x14ac:dyDescent="0.2">
      <c r="A15" s="1"/>
      <c r="B15" s="1"/>
    </row>
    <row r="16" spans="1:8" ht="20" customHeight="1" x14ac:dyDescent="0.2">
      <c r="A16" s="1"/>
      <c r="B16" s="1"/>
    </row>
    <row r="17" spans="1:2" ht="20" customHeight="1" x14ac:dyDescent="0.2">
      <c r="A17" s="1"/>
      <c r="B17" s="1"/>
    </row>
    <row r="18" spans="1:2" ht="20" customHeight="1" x14ac:dyDescent="0.2">
      <c r="A18" s="1"/>
      <c r="B18" s="1"/>
    </row>
    <row r="19" spans="1:2" ht="20" customHeight="1" x14ac:dyDescent="0.2">
      <c r="A19" s="1"/>
      <c r="B19" s="1"/>
    </row>
    <row r="20" spans="1:2" ht="20" customHeight="1" x14ac:dyDescent="0.2">
      <c r="A20" s="1"/>
      <c r="B20" s="1"/>
    </row>
    <row r="21" spans="1:2" ht="20" customHeight="1" x14ac:dyDescent="0.2">
      <c r="A21" s="1"/>
      <c r="B21" s="1"/>
    </row>
    <row r="22" spans="1:2" ht="20" customHeight="1" x14ac:dyDescent="0.2">
      <c r="A22" s="1"/>
      <c r="B22" s="1"/>
    </row>
    <row r="23" spans="1:2" ht="20" customHeight="1" x14ac:dyDescent="0.2">
      <c r="A23" s="1"/>
      <c r="B23" s="1"/>
    </row>
    <row r="24" spans="1:2" ht="20" customHeight="1" x14ac:dyDescent="0.2">
      <c r="A24" s="1"/>
      <c r="B24" s="1"/>
    </row>
    <row r="25" spans="1:2" ht="20" customHeight="1" x14ac:dyDescent="0.2">
      <c r="A25" s="1"/>
      <c r="B25" s="1"/>
    </row>
    <row r="26" spans="1:2" ht="20" customHeight="1" x14ac:dyDescent="0.2">
      <c r="A26" s="1"/>
      <c r="B26" s="1"/>
    </row>
    <row r="27" spans="1:2" ht="20" customHeight="1" x14ac:dyDescent="0.2">
      <c r="A27" s="1"/>
      <c r="B27" s="1"/>
    </row>
    <row r="28" spans="1:2" ht="20" customHeight="1" x14ac:dyDescent="0.2">
      <c r="A28" s="1"/>
      <c r="B28" s="1"/>
    </row>
    <row r="29" spans="1:2" ht="20" customHeight="1" x14ac:dyDescent="0.2">
      <c r="A29" s="1"/>
      <c r="B29" s="1"/>
    </row>
    <row r="30" spans="1:2" ht="20" customHeight="1" x14ac:dyDescent="0.2">
      <c r="A30" s="1"/>
      <c r="B30" s="1"/>
    </row>
    <row r="31" spans="1:2" ht="20" customHeight="1" x14ac:dyDescent="0.2">
      <c r="A31" s="1"/>
      <c r="B31" s="1"/>
    </row>
    <row r="32" spans="1:2" ht="20" customHeight="1" x14ac:dyDescent="0.2">
      <c r="A32" s="1"/>
      <c r="B32" s="1"/>
    </row>
    <row r="33" spans="1:2" ht="20" customHeight="1" x14ac:dyDescent="0.2">
      <c r="A33" s="1"/>
      <c r="B33" s="1"/>
    </row>
  </sheetData>
  <conditionalFormatting sqref="F9">
    <cfRule type="cellIs" dxfId="3" priority="1" operator="lessThan">
      <formula>0.1999999</formula>
    </cfRule>
    <cfRule type="cellIs" dxfId="2" priority="2" operator="greaterThan">
      <formula>0.19999999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Início</vt:lpstr>
      <vt:lpstr>Seus sonhos</vt:lpstr>
      <vt:lpstr>Aposentadoria</vt:lpstr>
      <vt:lpstr>Suas receitas</vt:lpstr>
      <vt:lpstr>Despesas</vt:lpstr>
      <vt:lpstr>Perfil</vt:lpstr>
      <vt:lpstr>Grupos</vt:lpstr>
      <vt:lpstr>Poder de escolha</vt:lpstr>
      <vt:lpstr>Índice de poupança</vt:lpstr>
      <vt:lpstr>Balanço patrimonial</vt:lpstr>
      <vt:lpstr>Índice de cobertura</vt:lpstr>
      <vt:lpstr>Índice de liquidez</vt:lpstr>
      <vt:lpstr>Índice de endividamento</vt:lpstr>
      <vt:lpstr>Índice de riqueza</vt:lpstr>
      <vt:lpstr>Juros simples</vt:lpstr>
      <vt:lpstr>Juros compostos</vt:lpstr>
      <vt:lpstr>Aluguel x Casa própria</vt:lpstr>
      <vt:lpstr>Métodos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Meyrele Nascimento</dc:creator>
  <cp:lastModifiedBy>André Bona</cp:lastModifiedBy>
  <dcterms:created xsi:type="dcterms:W3CDTF">2022-01-24T14:48:44Z</dcterms:created>
  <dcterms:modified xsi:type="dcterms:W3CDTF">2022-04-11T15:19:56Z</dcterms:modified>
</cp:coreProperties>
</file>